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20730" windowHeight="11055" firstSheet="3" activeTab="3"/>
  </bookViews>
  <sheets>
    <sheet name="Holdsammensætning" sheetId="1" state="hidden" r:id="rId1"/>
    <sheet name="Holdnavne" sheetId="2" state="hidden" r:id="rId2"/>
    <sheet name="Amter" sheetId="3" state="hidden" r:id="rId3"/>
    <sheet name="Holdkort" sheetId="4" r:id="rId4"/>
  </sheets>
  <definedNames/>
  <calcPr fullCalcOnLoad="1"/>
</workbook>
</file>

<file path=xl/sharedStrings.xml><?xml version="1.0" encoding="utf-8"?>
<sst xmlns="http://schemas.openxmlformats.org/spreadsheetml/2006/main" count="852" uniqueCount="172">
  <si>
    <t>Hold</t>
  </si>
  <si>
    <t>Disciplin</t>
  </si>
  <si>
    <t>DM 15m GEVÆR</t>
  </si>
  <si>
    <t>DM 15m LUFTGEVÆR</t>
  </si>
  <si>
    <t>DM 50 GEVÆR</t>
  </si>
  <si>
    <t>DM 200m GEVÆR</t>
  </si>
  <si>
    <t>DM 300m GEVÆR</t>
  </si>
  <si>
    <t>DM 300m NM-PROG</t>
  </si>
  <si>
    <t>DM 15m PISTOL</t>
  </si>
  <si>
    <t>DM 15m LUFTPISTOL</t>
  </si>
  <si>
    <t>DM 25m STD</t>
  </si>
  <si>
    <t>DM 25m FIN</t>
  </si>
  <si>
    <t>UNGDOM</t>
  </si>
  <si>
    <t>SENIOR</t>
  </si>
  <si>
    <t>Antal</t>
  </si>
  <si>
    <t>16+4</t>
  </si>
  <si>
    <t>12+3</t>
  </si>
  <si>
    <t>4+1</t>
  </si>
  <si>
    <t>8+2</t>
  </si>
  <si>
    <t>i ALT</t>
  </si>
  <si>
    <t>UNG</t>
  </si>
  <si>
    <t xml:space="preserve">BK  </t>
  </si>
  <si>
    <t>BK</t>
  </si>
  <si>
    <t>SEN-1</t>
  </si>
  <si>
    <t>SEN-2</t>
  </si>
  <si>
    <t>JUN</t>
  </si>
  <si>
    <t>SEN-3</t>
  </si>
  <si>
    <t>SEN-4</t>
  </si>
  <si>
    <t>BK eller JUN</t>
  </si>
  <si>
    <t>ÅKL</t>
  </si>
  <si>
    <t>Alle</t>
  </si>
  <si>
    <t>VET</t>
  </si>
  <si>
    <t>JUN-1</t>
  </si>
  <si>
    <t>VET-1</t>
  </si>
  <si>
    <t>VET-2</t>
  </si>
  <si>
    <t>JUN-2</t>
  </si>
  <si>
    <t>UNG eller SEN 1-3</t>
  </si>
  <si>
    <t>BK 1- 3</t>
  </si>
  <si>
    <t>BK 1-3</t>
  </si>
  <si>
    <t>JUN 1-2</t>
  </si>
  <si>
    <t>UNG eller SEN 1-4</t>
  </si>
  <si>
    <t>15m G</t>
  </si>
  <si>
    <t>15m LG</t>
  </si>
  <si>
    <t>50m</t>
  </si>
  <si>
    <t>200m</t>
  </si>
  <si>
    <t>300m</t>
  </si>
  <si>
    <t>300m NM</t>
  </si>
  <si>
    <t>15m P</t>
  </si>
  <si>
    <t>15m LP</t>
  </si>
  <si>
    <t>Gevær T</t>
  </si>
  <si>
    <t>Pistol T</t>
  </si>
  <si>
    <t>BK 1</t>
  </si>
  <si>
    <t>BK 2</t>
  </si>
  <si>
    <t>BK 3</t>
  </si>
  <si>
    <t>BK 4</t>
  </si>
  <si>
    <t>J 1</t>
  </si>
  <si>
    <t>J 2</t>
  </si>
  <si>
    <t>V 1</t>
  </si>
  <si>
    <t xml:space="preserve">VET </t>
  </si>
  <si>
    <t>V 2</t>
  </si>
  <si>
    <t>V1</t>
  </si>
  <si>
    <t>ÅKL1</t>
  </si>
  <si>
    <t>V2</t>
  </si>
  <si>
    <t>ÅKL2</t>
  </si>
  <si>
    <t>ÅKL3</t>
  </si>
  <si>
    <t>Hold størrelse SEN</t>
  </si>
  <si>
    <t>Hold størrelse UNG</t>
  </si>
  <si>
    <t>4+1*</t>
  </si>
  <si>
    <t>DM 15m GEVÆR UNGDOM</t>
  </si>
  <si>
    <t>DM 15m GEVÆR SENIOR</t>
  </si>
  <si>
    <t>DM 15m LUFTGEVÆR UNGDOM</t>
  </si>
  <si>
    <t>DM 15m LUFTGEVÆR SENIOR</t>
  </si>
  <si>
    <t>DM 50 GEVÆR UNGDOM</t>
  </si>
  <si>
    <t>DM 50 GEVÆR SENIOR</t>
  </si>
  <si>
    <t>DM 200m GEVÆR UNGDOM</t>
  </si>
  <si>
    <t>DM 200m GEVÆR SENIOR</t>
  </si>
  <si>
    <t>DM 300m GEVÆR UNGDOM</t>
  </si>
  <si>
    <t>DM 300m GEVÆR SENIOR</t>
  </si>
  <si>
    <t>DM 300m NM-PROG SENIOR</t>
  </si>
  <si>
    <t>DM 15m PISTOL UNGDOM</t>
  </si>
  <si>
    <t>DM 15m PISTOL SENIOR</t>
  </si>
  <si>
    <t>DM 15m LUFTPISTOL UNGDOM</t>
  </si>
  <si>
    <t>DM 15m LUFTPISTOL SENIOR</t>
  </si>
  <si>
    <t>DM 25m STD UNGDOM</t>
  </si>
  <si>
    <t>DM 25m STD SENIOR</t>
  </si>
  <si>
    <t>DM 25m FIN UNGDOM</t>
  </si>
  <si>
    <t>DM 25m FIN SENIOR</t>
  </si>
  <si>
    <t>På hold</t>
  </si>
  <si>
    <t>Klasser</t>
  </si>
  <si>
    <t>Skyttenr.</t>
  </si>
  <si>
    <t>Navn</t>
  </si>
  <si>
    <t>Cellekæde</t>
  </si>
  <si>
    <t>Cellekæde * 10</t>
  </si>
  <si>
    <t>Valgfri</t>
  </si>
  <si>
    <t>Brutto</t>
  </si>
  <si>
    <t>Antal skytter:</t>
  </si>
  <si>
    <t>I alt:</t>
  </si>
  <si>
    <t>1 DDS Nordjylland</t>
  </si>
  <si>
    <t>2 DDS Thy og Mors</t>
  </si>
  <si>
    <t>10 DDS Vestsjælland</t>
  </si>
  <si>
    <t>12 DDS Roskilde</t>
  </si>
  <si>
    <t>Forening</t>
  </si>
  <si>
    <t>Klasse</t>
  </si>
  <si>
    <t>25m Fin</t>
  </si>
  <si>
    <t>25m STD</t>
  </si>
  <si>
    <t>BK-1</t>
  </si>
  <si>
    <t>BK-2</t>
  </si>
  <si>
    <t>BK-3</t>
  </si>
  <si>
    <t>ÅKL-1</t>
  </si>
  <si>
    <t>ÅKL-2</t>
  </si>
  <si>
    <t>ÅKL-3</t>
  </si>
  <si>
    <t>ÅKL eller VET</t>
  </si>
  <si>
    <t>VET eller ÅKL</t>
  </si>
  <si>
    <t>UNG eller SEN 1-2</t>
  </si>
  <si>
    <t>Tællende</t>
  </si>
  <si>
    <t>JUN1-2</t>
  </si>
  <si>
    <t>VET-3</t>
  </si>
  <si>
    <t>DM 25m GROV</t>
  </si>
  <si>
    <t>GP 32</t>
  </si>
  <si>
    <t>GP 33</t>
  </si>
  <si>
    <t>DM 25m GP 32</t>
  </si>
  <si>
    <t>DM 25m GPA</t>
  </si>
  <si>
    <t>DM 25m GR</t>
  </si>
  <si>
    <t>ÅKL 1-2 eller VET 1-2</t>
  </si>
  <si>
    <t>GPA</t>
  </si>
  <si>
    <t>GR</t>
  </si>
  <si>
    <t>ÅKL 1-3 eller VET 1-3</t>
  </si>
  <si>
    <t>V 3</t>
  </si>
  <si>
    <t>ÅKL-VET</t>
  </si>
  <si>
    <t>Holdnavn</t>
  </si>
  <si>
    <t>Klassegruppe</t>
  </si>
  <si>
    <t xml:space="preserve">Klasse </t>
  </si>
  <si>
    <t>Vælg Landsdel</t>
  </si>
  <si>
    <t>Vælg Landsdelshold</t>
  </si>
  <si>
    <t>LANDSDELSHOLD</t>
  </si>
  <si>
    <t>15 DGI Bornholm</t>
  </si>
  <si>
    <t>14 DGI Storstrømmen</t>
  </si>
  <si>
    <t>3 DGI Vestjylland</t>
  </si>
  <si>
    <t>4 DGI Midt</t>
  </si>
  <si>
    <t>5 DGI Østjylland</t>
  </si>
  <si>
    <t>6 DGI Sydvest</t>
  </si>
  <si>
    <t>7 DGI Syd Østjylland</t>
  </si>
  <si>
    <t>8 DGI Sønderjylland</t>
  </si>
  <si>
    <t>9 DGI Fyn</t>
  </si>
  <si>
    <t>11 DGI Nordsjælland</t>
  </si>
  <si>
    <t>13 DGI StorKøbenhavn</t>
  </si>
  <si>
    <t>Rasmus Ketelsen</t>
  </si>
  <si>
    <t>12-032</t>
  </si>
  <si>
    <t>Ung</t>
  </si>
  <si>
    <t>Dennis Samuelsen</t>
  </si>
  <si>
    <t>10-003</t>
  </si>
  <si>
    <t>Ole Hansen</t>
  </si>
  <si>
    <t>Jan Laursen</t>
  </si>
  <si>
    <t>12-033</t>
  </si>
  <si>
    <t>Krzysztof Jurkowski</t>
  </si>
  <si>
    <t>12-021</t>
  </si>
  <si>
    <t>Jan Guldbrandsen</t>
  </si>
  <si>
    <t>12-073</t>
  </si>
  <si>
    <t>Peter Scheffel</t>
  </si>
  <si>
    <t>12-001</t>
  </si>
  <si>
    <t>Gert Hansen</t>
  </si>
  <si>
    <t>10-409</t>
  </si>
  <si>
    <t>Henrik Lerfeldt</t>
  </si>
  <si>
    <t>12-409</t>
  </si>
  <si>
    <t>Johnny Hvidtfeldt</t>
  </si>
  <si>
    <t>12-002</t>
  </si>
  <si>
    <t>John Bønnicke Jensen</t>
  </si>
  <si>
    <t>Anneli Jensen</t>
  </si>
  <si>
    <t>Åkl-1</t>
  </si>
  <si>
    <t>Theo Diener</t>
  </si>
  <si>
    <t>Flemming Haagensen</t>
  </si>
  <si>
    <t>Steen Knudsen</t>
  </si>
</sst>
</file>

<file path=xl/styles.xml><?xml version="1.0" encoding="utf-8"?>
<styleSheet xmlns="http://schemas.openxmlformats.org/spreadsheetml/2006/main">
  <numFmts count="22">
    <numFmt numFmtId="5" formatCode="&quot;kr.&quot;\ #,##0_);\(&quot;kr.&quot;\ #,##0\)"/>
    <numFmt numFmtId="6" formatCode="&quot;kr.&quot;\ #,##0_);[Red]\(&quot;kr.&quot;\ #,##0\)"/>
    <numFmt numFmtId="7" formatCode="&quot;kr.&quot;\ #,##0.00_);\(&quot;kr.&quot;\ #,##0.00\)"/>
    <numFmt numFmtId="8" formatCode="&quot;kr.&quot;\ #,##0.00_);[Red]\(&quot;kr.&quot;\ #,##0.00\)"/>
    <numFmt numFmtId="42" formatCode="_(&quot;kr.&quot;\ * #,##0_);_(&quot;kr.&quot;\ * \(#,##0\);_(&quot;kr.&quot;\ * &quot;-&quot;_);_(@_)"/>
    <numFmt numFmtId="41" formatCode="_(* #,##0_);_(* \(#,##0\);_(* &quot;-&quot;_);_(@_)"/>
    <numFmt numFmtId="44" formatCode="_(&quot;kr.&quot;\ * #,##0.00_);_(&quot;kr.&quot;\ * \(#,##0.00\);_(&quot;kr.&quot;\ * &quot;-&quot;??_);_(@_)"/>
    <numFmt numFmtId="43" formatCode="_(* #,##0.00_);_(* \(#,##0.00\);_(* &quot;-&quot;??_);_(@_)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7" borderId="2" applyNumberFormat="0" applyAlignment="0" applyProtection="0"/>
    <xf numFmtId="0" fontId="13" fillId="18" borderId="3" applyNumberFormat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4" fillId="23" borderId="0" applyNumberFormat="0" applyBorder="0" applyAlignment="0" applyProtection="0"/>
    <xf numFmtId="0" fontId="15" fillId="17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3" borderId="0" applyNumberFormat="0" applyBorder="0" applyAlignment="0" applyProtection="0"/>
    <xf numFmtId="177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2" fillId="17" borderId="0" xfId="0" applyNumberFormat="1" applyFont="1" applyFill="1" applyAlignment="1">
      <alignment horizontal="center"/>
    </xf>
    <xf numFmtId="0" fontId="0" fillId="0" borderId="0" xfId="0" applyNumberFormat="1" applyFont="1" applyAlignment="1">
      <alignment/>
    </xf>
    <xf numFmtId="0" fontId="2" fillId="0" borderId="0" xfId="0" applyNumberFormat="1" applyFont="1" applyBorder="1" applyAlignment="1">
      <alignment horizontal="center"/>
    </xf>
    <xf numFmtId="0" fontId="2" fillId="24" borderId="10" xfId="0" applyNumberFormat="1" applyFont="1" applyFill="1" applyBorder="1" applyAlignment="1">
      <alignment horizontal="left" vertical="center" wrapText="1"/>
    </xf>
    <xf numFmtId="0" fontId="2" fillId="24" borderId="1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2" fillId="24" borderId="11" xfId="0" applyNumberFormat="1" applyFont="1" applyFill="1" applyBorder="1" applyAlignment="1">
      <alignment horizontal="left" vertical="center" wrapText="1"/>
    </xf>
    <xf numFmtId="0" fontId="2" fillId="24" borderId="11" xfId="0" applyNumberFormat="1" applyFont="1" applyFill="1" applyBorder="1" applyAlignment="1">
      <alignment/>
    </xf>
    <xf numFmtId="0" fontId="2" fillId="24" borderId="12" xfId="0" applyNumberFormat="1" applyFont="1" applyFill="1" applyBorder="1" applyAlignment="1">
      <alignment/>
    </xf>
    <xf numFmtId="0" fontId="2" fillId="0" borderId="0" xfId="0" applyNumberFormat="1" applyFont="1" applyAlignment="1">
      <alignment/>
    </xf>
    <xf numFmtId="0" fontId="2" fillId="25" borderId="11" xfId="0" applyNumberFormat="1" applyFont="1" applyFill="1" applyBorder="1" applyAlignment="1">
      <alignment horizontal="left" vertical="center" wrapText="1"/>
    </xf>
    <xf numFmtId="0" fontId="2" fillId="25" borderId="12" xfId="0" applyNumberFormat="1" applyFont="1" applyFill="1" applyBorder="1" applyAlignment="1">
      <alignment horizontal="left" vertical="center" wrapText="1"/>
    </xf>
    <xf numFmtId="0" fontId="2" fillId="22" borderId="13" xfId="0" applyNumberFormat="1" applyFont="1" applyFill="1" applyBorder="1" applyAlignment="1">
      <alignment horizontal="left" vertical="center" wrapText="1"/>
    </xf>
    <xf numFmtId="0" fontId="2" fillId="22" borderId="14" xfId="0" applyNumberFormat="1" applyFont="1" applyFill="1" applyBorder="1" applyAlignment="1">
      <alignment horizontal="left" vertical="center" wrapText="1"/>
    </xf>
    <xf numFmtId="0" fontId="2" fillId="22" borderId="15" xfId="0" applyNumberFormat="1" applyFont="1" applyFill="1" applyBorder="1" applyAlignment="1">
      <alignment horizontal="left" vertical="center" wrapText="1"/>
    </xf>
    <xf numFmtId="0" fontId="2" fillId="22" borderId="10" xfId="0" applyNumberFormat="1" applyFont="1" applyFill="1" applyBorder="1" applyAlignment="1">
      <alignment horizontal="left" vertical="center" wrapText="1"/>
    </xf>
    <xf numFmtId="0" fontId="2" fillId="22" borderId="11" xfId="0" applyNumberFormat="1" applyFont="1" applyFill="1" applyBorder="1" applyAlignment="1">
      <alignment horizontal="left" vertical="center" wrapText="1"/>
    </xf>
    <xf numFmtId="0" fontId="2" fillId="22" borderId="12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25" borderId="16" xfId="0" applyNumberFormat="1" applyFont="1" applyFill="1" applyBorder="1" applyAlignment="1">
      <alignment horizontal="center"/>
    </xf>
    <xf numFmtId="0" fontId="2" fillId="10" borderId="16" xfId="0" applyNumberFormat="1" applyFont="1" applyFill="1" applyBorder="1" applyAlignment="1">
      <alignment horizontal="center"/>
    </xf>
    <xf numFmtId="0" fontId="2" fillId="0" borderId="16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17" borderId="10" xfId="0" applyNumberFormat="1" applyFont="1" applyFill="1" applyBorder="1" applyAlignment="1">
      <alignment horizontal="center"/>
    </xf>
    <xf numFmtId="0" fontId="2" fillId="17" borderId="13" xfId="0" applyNumberFormat="1" applyFont="1" applyFill="1" applyBorder="1" applyAlignment="1">
      <alignment horizontal="left" vertical="center" wrapText="1"/>
    </xf>
    <xf numFmtId="0" fontId="2" fillId="17" borderId="12" xfId="0" applyNumberFormat="1" applyFont="1" applyFill="1" applyBorder="1" applyAlignment="1">
      <alignment horizontal="center"/>
    </xf>
    <xf numFmtId="0" fontId="2" fillId="17" borderId="15" xfId="0" applyNumberFormat="1" applyFont="1" applyFill="1" applyBorder="1" applyAlignment="1">
      <alignment/>
    </xf>
    <xf numFmtId="0" fontId="2" fillId="24" borderId="13" xfId="0" applyNumberFormat="1" applyFont="1" applyFill="1" applyBorder="1" applyAlignment="1">
      <alignment horizontal="left" vertical="center" wrapText="1"/>
    </xf>
    <xf numFmtId="0" fontId="2" fillId="24" borderId="14" xfId="0" applyNumberFormat="1" applyFont="1" applyFill="1" applyBorder="1" applyAlignment="1">
      <alignment horizontal="left" vertical="center" wrapText="1"/>
    </xf>
    <xf numFmtId="0" fontId="2" fillId="24" borderId="0" xfId="0" applyNumberFormat="1" applyFont="1" applyFill="1" applyBorder="1" applyAlignment="1">
      <alignment horizontal="left" vertical="center" wrapText="1"/>
    </xf>
    <xf numFmtId="0" fontId="2" fillId="25" borderId="14" xfId="0" applyNumberFormat="1" applyFont="1" applyFill="1" applyBorder="1" applyAlignment="1">
      <alignment horizontal="left" vertical="center" wrapText="1"/>
    </xf>
    <xf numFmtId="0" fontId="2" fillId="25" borderId="0" xfId="0" applyNumberFormat="1" applyFont="1" applyFill="1" applyBorder="1" applyAlignment="1">
      <alignment horizontal="left" vertical="center" wrapText="1"/>
    </xf>
    <xf numFmtId="0" fontId="2" fillId="24" borderId="12" xfId="0" applyNumberFormat="1" applyFont="1" applyFill="1" applyBorder="1" applyAlignment="1">
      <alignment horizontal="left" vertical="center" wrapText="1"/>
    </xf>
    <xf numFmtId="0" fontId="2" fillId="24" borderId="15" xfId="0" applyNumberFormat="1" applyFont="1" applyFill="1" applyBorder="1" applyAlignment="1">
      <alignment horizontal="left" vertical="center" wrapText="1"/>
    </xf>
    <xf numFmtId="0" fontId="2" fillId="25" borderId="15" xfId="0" applyNumberFormat="1" applyFont="1" applyFill="1" applyBorder="1" applyAlignment="1">
      <alignment horizontal="left" vertical="center" wrapText="1"/>
    </xf>
    <xf numFmtId="0" fontId="2" fillId="25" borderId="10" xfId="0" applyNumberFormat="1" applyFont="1" applyFill="1" applyBorder="1" applyAlignment="1">
      <alignment horizontal="left" vertical="center" wrapText="1"/>
    </xf>
    <xf numFmtId="0" fontId="2" fillId="25" borderId="13" xfId="0" applyNumberFormat="1" applyFont="1" applyFill="1" applyBorder="1" applyAlignment="1">
      <alignment horizontal="left" vertical="center" wrapText="1"/>
    </xf>
    <xf numFmtId="0" fontId="2" fillId="25" borderId="13" xfId="0" applyNumberFormat="1" applyFont="1" applyFill="1" applyBorder="1" applyAlignment="1">
      <alignment horizontal="center"/>
    </xf>
    <xf numFmtId="0" fontId="2" fillId="25" borderId="14" xfId="0" applyNumberFormat="1" applyFont="1" applyFill="1" applyBorder="1" applyAlignment="1">
      <alignment horizontal="left"/>
    </xf>
    <xf numFmtId="0" fontId="2" fillId="25" borderId="15" xfId="0" applyNumberFormat="1" applyFont="1" applyFill="1" applyBorder="1" applyAlignment="1">
      <alignment horizontal="left"/>
    </xf>
    <xf numFmtId="0" fontId="2" fillId="25" borderId="0" xfId="0" applyNumberFormat="1" applyFont="1" applyFill="1" applyBorder="1" applyAlignment="1">
      <alignment horizontal="left"/>
    </xf>
    <xf numFmtId="0" fontId="2" fillId="25" borderId="0" xfId="0" applyNumberFormat="1" applyFont="1" applyFill="1" applyBorder="1" applyAlignment="1">
      <alignment/>
    </xf>
    <xf numFmtId="0" fontId="2" fillId="25" borderId="10" xfId="0" applyNumberFormat="1" applyFont="1" applyFill="1" applyBorder="1" applyAlignment="1">
      <alignment horizontal="center"/>
    </xf>
    <xf numFmtId="0" fontId="2" fillId="25" borderId="11" xfId="0" applyNumberFormat="1" applyFont="1" applyFill="1" applyBorder="1" applyAlignment="1">
      <alignment horizontal="left"/>
    </xf>
    <xf numFmtId="0" fontId="2" fillId="25" borderId="11" xfId="0" applyNumberFormat="1" applyFont="1" applyFill="1" applyBorder="1" applyAlignment="1">
      <alignment/>
    </xf>
    <xf numFmtId="0" fontId="2" fillId="25" borderId="12" xfId="0" applyNumberFormat="1" applyFont="1" applyFill="1" applyBorder="1" applyAlignment="1">
      <alignment horizontal="left"/>
    </xf>
    <xf numFmtId="0" fontId="2" fillId="25" borderId="17" xfId="0" applyNumberFormat="1" applyFont="1" applyFill="1" applyBorder="1" applyAlignment="1">
      <alignment horizontal="left" vertical="center" wrapText="1"/>
    </xf>
    <xf numFmtId="0" fontId="2" fillId="25" borderId="17" xfId="0" applyNumberFormat="1" applyFont="1" applyFill="1" applyBorder="1" applyAlignment="1">
      <alignment horizontal="center"/>
    </xf>
    <xf numFmtId="0" fontId="2" fillId="24" borderId="18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25" borderId="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2" fillId="25" borderId="14" xfId="0" applyNumberFormat="1" applyFont="1" applyFill="1" applyBorder="1" applyAlignment="1">
      <alignment/>
    </xf>
    <xf numFmtId="0" fontId="2" fillId="25" borderId="15" xfId="0" applyNumberFormat="1" applyFont="1" applyFill="1" applyBorder="1" applyAlignment="1">
      <alignment horizontal="center"/>
    </xf>
    <xf numFmtId="0" fontId="2" fillId="25" borderId="14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/>
    </xf>
    <xf numFmtId="0" fontId="2" fillId="22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Border="1" applyAlignment="1">
      <alignment/>
    </xf>
    <xf numFmtId="0" fontId="2" fillId="24" borderId="17" xfId="0" applyNumberFormat="1" applyFont="1" applyFill="1" applyBorder="1" applyAlignment="1">
      <alignment horizontal="left" vertical="center" wrapText="1"/>
    </xf>
    <xf numFmtId="0" fontId="2" fillId="10" borderId="10" xfId="0" applyNumberFormat="1" applyFont="1" applyFill="1" applyBorder="1" applyAlignment="1">
      <alignment horizontal="center"/>
    </xf>
    <xf numFmtId="0" fontId="2" fillId="10" borderId="11" xfId="0" applyNumberFormat="1" applyFont="1" applyFill="1" applyBorder="1" applyAlignment="1">
      <alignment horizontal="left"/>
    </xf>
    <xf numFmtId="0" fontId="2" fillId="10" borderId="12" xfId="0" applyNumberFormat="1" applyFont="1" applyFill="1" applyBorder="1" applyAlignment="1">
      <alignment horizontal="left"/>
    </xf>
    <xf numFmtId="0" fontId="2" fillId="10" borderId="13" xfId="0" applyNumberFormat="1" applyFont="1" applyFill="1" applyBorder="1" applyAlignment="1">
      <alignment horizontal="left"/>
    </xf>
    <xf numFmtId="0" fontId="2" fillId="10" borderId="14" xfId="0" applyNumberFormat="1" applyFont="1" applyFill="1" applyBorder="1" applyAlignment="1">
      <alignment horizontal="left"/>
    </xf>
    <xf numFmtId="0" fontId="2" fillId="10" borderId="15" xfId="0" applyNumberFormat="1" applyFont="1" applyFill="1" applyBorder="1" applyAlignment="1">
      <alignment horizontal="left"/>
    </xf>
    <xf numFmtId="0" fontId="2" fillId="25" borderId="10" xfId="0" applyNumberFormat="1" applyFont="1" applyFill="1" applyBorder="1" applyAlignment="1">
      <alignment horizontal="left"/>
    </xf>
    <xf numFmtId="0" fontId="2" fillId="10" borderId="14" xfId="0" applyNumberFormat="1" applyFont="1" applyFill="1" applyBorder="1" applyAlignment="1">
      <alignment horizontal="center"/>
    </xf>
    <xf numFmtId="0" fontId="2" fillId="22" borderId="19" xfId="0" applyNumberFormat="1" applyFont="1" applyFill="1" applyBorder="1" applyAlignment="1">
      <alignment horizontal="left" vertical="center" wrapText="1"/>
    </xf>
    <xf numFmtId="0" fontId="2" fillId="25" borderId="20" xfId="0" applyNumberFormat="1" applyFont="1" applyFill="1" applyBorder="1" applyAlignment="1">
      <alignment/>
    </xf>
    <xf numFmtId="0" fontId="2" fillId="25" borderId="19" xfId="0" applyNumberFormat="1" applyFont="1" applyFill="1" applyBorder="1" applyAlignment="1">
      <alignment horizontal="left" vertical="center" wrapText="1"/>
    </xf>
    <xf numFmtId="0" fontId="2" fillId="25" borderId="10" xfId="0" applyNumberFormat="1" applyFont="1" applyFill="1" applyBorder="1" applyAlignment="1">
      <alignment/>
    </xf>
    <xf numFmtId="0" fontId="2" fillId="22" borderId="20" xfId="0" applyNumberFormat="1" applyFont="1" applyFill="1" applyBorder="1" applyAlignment="1">
      <alignment horizontal="left" vertical="center" wrapText="1"/>
    </xf>
    <xf numFmtId="0" fontId="2" fillId="25" borderId="17" xfId="0" applyNumberFormat="1" applyFont="1" applyFill="1" applyBorder="1" applyAlignment="1">
      <alignment/>
    </xf>
    <xf numFmtId="0" fontId="2" fillId="22" borderId="21" xfId="0" applyNumberFormat="1" applyFont="1" applyFill="1" applyBorder="1" applyAlignment="1">
      <alignment horizontal="left" vertical="center" wrapText="1"/>
    </xf>
    <xf numFmtId="0" fontId="2" fillId="10" borderId="13" xfId="0" applyNumberFormat="1" applyFont="1" applyFill="1" applyBorder="1" applyAlignment="1">
      <alignment horizontal="center"/>
    </xf>
    <xf numFmtId="0" fontId="2" fillId="25" borderId="18" xfId="0" applyNumberFormat="1" applyFont="1" applyFill="1" applyBorder="1" applyAlignment="1">
      <alignment horizontal="left" vertical="center" wrapText="1"/>
    </xf>
    <xf numFmtId="0" fontId="2" fillId="22" borderId="17" xfId="0" applyNumberFormat="1" applyFont="1" applyFill="1" applyBorder="1" applyAlignment="1">
      <alignment horizontal="left" vertical="center" wrapText="1"/>
    </xf>
    <xf numFmtId="0" fontId="2" fillId="22" borderId="18" xfId="0" applyNumberFormat="1" applyFont="1" applyFill="1" applyBorder="1" applyAlignment="1">
      <alignment horizontal="left" vertical="center" wrapText="1"/>
    </xf>
    <xf numFmtId="0" fontId="2" fillId="25" borderId="12" xfId="0" applyNumberFormat="1" applyFont="1" applyFill="1" applyBorder="1" applyAlignment="1">
      <alignment/>
    </xf>
    <xf numFmtId="0" fontId="2" fillId="22" borderId="10" xfId="0" applyNumberFormat="1" applyFont="1" applyFill="1" applyBorder="1" applyAlignment="1">
      <alignment horizontal="center"/>
    </xf>
    <xf numFmtId="0" fontId="2" fillId="22" borderId="13" xfId="0" applyNumberFormat="1" applyFont="1" applyFill="1" applyBorder="1" applyAlignment="1">
      <alignment horizontal="center"/>
    </xf>
    <xf numFmtId="0" fontId="2" fillId="22" borderId="11" xfId="0" applyNumberFormat="1" applyFont="1" applyFill="1" applyBorder="1" applyAlignment="1">
      <alignment horizontal="left"/>
    </xf>
    <xf numFmtId="0" fontId="2" fillId="22" borderId="14" xfId="0" applyNumberFormat="1" applyFont="1" applyFill="1" applyBorder="1" applyAlignment="1">
      <alignment horizontal="left"/>
    </xf>
    <xf numFmtId="0" fontId="2" fillId="22" borderId="12" xfId="0" applyNumberFormat="1" applyFont="1" applyFill="1" applyBorder="1" applyAlignment="1">
      <alignment horizontal="left"/>
    </xf>
    <xf numFmtId="0" fontId="2" fillId="22" borderId="15" xfId="0" applyNumberFormat="1" applyFont="1" applyFill="1" applyBorder="1" applyAlignment="1">
      <alignment horizontal="left"/>
    </xf>
    <xf numFmtId="0" fontId="2" fillId="25" borderId="20" xfId="0" applyNumberFormat="1" applyFont="1" applyFill="1" applyBorder="1" applyAlignment="1">
      <alignment horizontal="left"/>
    </xf>
    <xf numFmtId="0" fontId="2" fillId="25" borderId="2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3" fillId="17" borderId="22" xfId="0" applyFont="1" applyFill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 horizontal="left"/>
      <protection/>
    </xf>
    <xf numFmtId="0" fontId="3" fillId="17" borderId="23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2" fillId="17" borderId="0" xfId="0" applyFont="1" applyFill="1" applyAlignment="1">
      <alignment/>
    </xf>
    <xf numFmtId="0" fontId="2" fillId="17" borderId="0" xfId="0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3" fillId="17" borderId="24" xfId="0" applyFont="1" applyFill="1" applyBorder="1" applyAlignment="1">
      <alignment horizontal="center" vertical="center"/>
    </xf>
    <xf numFmtId="0" fontId="3" fillId="17" borderId="25" xfId="0" applyFont="1" applyFill="1" applyBorder="1" applyAlignment="1" applyProtection="1">
      <alignment horizontal="center" vertical="center"/>
      <protection locked="0"/>
    </xf>
    <xf numFmtId="0" fontId="2" fillId="22" borderId="12" xfId="0" applyNumberFormat="1" applyFont="1" applyFill="1" applyBorder="1" applyAlignment="1">
      <alignment/>
    </xf>
    <xf numFmtId="0" fontId="2" fillId="22" borderId="18" xfId="0" applyNumberFormat="1" applyFont="1" applyFill="1" applyBorder="1" applyAlignment="1">
      <alignment/>
    </xf>
    <xf numFmtId="0" fontId="0" fillId="0" borderId="14" xfId="0" applyFont="1" applyBorder="1" applyAlignment="1" applyProtection="1">
      <alignment/>
      <protection locked="0"/>
    </xf>
    <xf numFmtId="49" fontId="2" fillId="24" borderId="11" xfId="0" applyNumberFormat="1" applyFont="1" applyFill="1" applyBorder="1" applyAlignment="1">
      <alignment horizontal="left" vertical="center" wrapText="1"/>
    </xf>
    <xf numFmtId="49" fontId="2" fillId="25" borderId="10" xfId="0" applyNumberFormat="1" applyFont="1" applyFill="1" applyBorder="1" applyAlignment="1">
      <alignment horizontal="left" vertical="center" wrapText="1"/>
    </xf>
    <xf numFmtId="49" fontId="2" fillId="25" borderId="11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0" fillId="0" borderId="13" xfId="0" applyNumberFormat="1" applyBorder="1" applyAlignment="1" applyProtection="1">
      <alignment/>
      <protection locked="0"/>
    </xf>
    <xf numFmtId="0" fontId="0" fillId="0" borderId="14" xfId="0" applyNumberFormat="1" applyBorder="1" applyAlignment="1" applyProtection="1">
      <alignment/>
      <protection locked="0"/>
    </xf>
    <xf numFmtId="0" fontId="3" fillId="17" borderId="26" xfId="0" applyFont="1" applyFill="1" applyBorder="1" applyAlignment="1" applyProtection="1">
      <alignment horizontal="left" vertical="center" wrapText="1"/>
      <protection/>
    </xf>
    <xf numFmtId="0" fontId="2" fillId="0" borderId="27" xfId="0" applyFont="1" applyBorder="1" applyAlignment="1" applyProtection="1">
      <alignment horizontal="left"/>
      <protection/>
    </xf>
    <xf numFmtId="0" fontId="2" fillId="0" borderId="28" xfId="0" applyFont="1" applyBorder="1" applyAlignment="1" applyProtection="1">
      <alignment horizontal="left"/>
      <protection/>
    </xf>
    <xf numFmtId="0" fontId="2" fillId="0" borderId="29" xfId="0" applyFont="1" applyBorder="1" applyAlignment="1" applyProtection="1">
      <alignment horizontal="left"/>
      <protection/>
    </xf>
    <xf numFmtId="0" fontId="2" fillId="17" borderId="17" xfId="0" applyNumberFormat="1" applyFont="1" applyFill="1" applyBorder="1" applyAlignment="1">
      <alignment horizontal="center"/>
    </xf>
    <xf numFmtId="0" fontId="2" fillId="17" borderId="18" xfId="0" applyNumberFormat="1" applyFont="1" applyFill="1" applyBorder="1" applyAlignment="1">
      <alignment horizontal="center"/>
    </xf>
    <xf numFmtId="0" fontId="2" fillId="25" borderId="10" xfId="0" applyNumberFormat="1" applyFont="1" applyFill="1" applyBorder="1" applyAlignment="1">
      <alignment horizontal="center"/>
    </xf>
    <xf numFmtId="0" fontId="2" fillId="25" borderId="13" xfId="0" applyNumberFormat="1" applyFont="1" applyFill="1" applyBorder="1" applyAlignment="1">
      <alignment horizontal="center"/>
    </xf>
    <xf numFmtId="0" fontId="2" fillId="25" borderId="11" xfId="0" applyNumberFormat="1" applyFont="1" applyFill="1" applyBorder="1" applyAlignment="1">
      <alignment horizontal="left"/>
    </xf>
    <xf numFmtId="0" fontId="2" fillId="25" borderId="14" xfId="0" applyNumberFormat="1" applyFont="1" applyFill="1" applyBorder="1" applyAlignment="1">
      <alignment horizontal="center"/>
    </xf>
    <xf numFmtId="0" fontId="2" fillId="25" borderId="14" xfId="0" applyNumberFormat="1" applyFont="1" applyFill="1" applyBorder="1" applyAlignment="1">
      <alignment horizontal="left"/>
    </xf>
    <xf numFmtId="0" fontId="2" fillId="25" borderId="12" xfId="0" applyNumberFormat="1" applyFont="1" applyFill="1" applyBorder="1" applyAlignment="1">
      <alignment horizontal="left"/>
    </xf>
    <xf numFmtId="0" fontId="2" fillId="25" borderId="15" xfId="0" applyNumberFormat="1" applyFont="1" applyFill="1" applyBorder="1" applyAlignment="1">
      <alignment horizontal="left"/>
    </xf>
    <xf numFmtId="0" fontId="2" fillId="21" borderId="10" xfId="0" applyNumberFormat="1" applyFont="1" applyFill="1" applyBorder="1" applyAlignment="1">
      <alignment horizontal="left"/>
    </xf>
    <xf numFmtId="0" fontId="2" fillId="21" borderId="13" xfId="0" applyNumberFormat="1" applyFont="1" applyFill="1" applyBorder="1" applyAlignment="1">
      <alignment horizontal="left"/>
    </xf>
    <xf numFmtId="0" fontId="2" fillId="21" borderId="11" xfId="0" applyNumberFormat="1" applyFont="1" applyFill="1" applyBorder="1" applyAlignment="1">
      <alignment horizontal="left"/>
    </xf>
    <xf numFmtId="0" fontId="2" fillId="21" borderId="14" xfId="0" applyNumberFormat="1" applyFont="1" applyFill="1" applyBorder="1" applyAlignment="1">
      <alignment horizontal="left"/>
    </xf>
    <xf numFmtId="0" fontId="2" fillId="21" borderId="12" xfId="0" applyNumberFormat="1" applyFont="1" applyFill="1" applyBorder="1" applyAlignment="1">
      <alignment horizontal="left"/>
    </xf>
    <xf numFmtId="0" fontId="2" fillId="21" borderId="15" xfId="0" applyNumberFormat="1" applyFont="1" applyFill="1" applyBorder="1" applyAlignment="1">
      <alignment horizontal="left"/>
    </xf>
    <xf numFmtId="0" fontId="2" fillId="25" borderId="10" xfId="0" applyNumberFormat="1" applyFont="1" applyFill="1" applyBorder="1" applyAlignment="1">
      <alignment horizontal="left"/>
    </xf>
    <xf numFmtId="0" fontId="2" fillId="25" borderId="13" xfId="0" applyNumberFormat="1" applyFont="1" applyFill="1" applyBorder="1" applyAlignment="1">
      <alignment horizontal="left"/>
    </xf>
    <xf numFmtId="0" fontId="2" fillId="22" borderId="10" xfId="0" applyNumberFormat="1" applyFont="1" applyFill="1" applyBorder="1" applyAlignment="1">
      <alignment horizontal="left"/>
    </xf>
    <xf numFmtId="0" fontId="2" fillId="22" borderId="13" xfId="0" applyNumberFormat="1" applyFont="1" applyFill="1" applyBorder="1" applyAlignment="1">
      <alignment horizontal="left"/>
    </xf>
    <xf numFmtId="0" fontId="2" fillId="22" borderId="11" xfId="0" applyNumberFormat="1" applyFont="1" applyFill="1" applyBorder="1" applyAlignment="1">
      <alignment horizontal="left"/>
    </xf>
    <xf numFmtId="0" fontId="2" fillId="22" borderId="14" xfId="0" applyNumberFormat="1" applyFont="1" applyFill="1" applyBorder="1" applyAlignment="1">
      <alignment horizontal="left"/>
    </xf>
    <xf numFmtId="0" fontId="2" fillId="22" borderId="12" xfId="0" applyNumberFormat="1" applyFont="1" applyFill="1" applyBorder="1" applyAlignment="1">
      <alignment horizontal="left"/>
    </xf>
    <xf numFmtId="0" fontId="2" fillId="22" borderId="15" xfId="0" applyNumberFormat="1" applyFont="1" applyFill="1" applyBorder="1" applyAlignment="1">
      <alignment horizontal="left"/>
    </xf>
    <xf numFmtId="49" fontId="2" fillId="22" borderId="17" xfId="0" applyNumberFormat="1" applyFont="1" applyFill="1" applyBorder="1" applyAlignment="1">
      <alignment horizontal="left" vertical="center" wrapText="1"/>
    </xf>
    <xf numFmtId="49" fontId="2" fillId="22" borderId="0" xfId="0" applyNumberFormat="1" applyFont="1" applyFill="1" applyBorder="1" applyAlignment="1">
      <alignment horizontal="left" vertical="center" wrapText="1"/>
    </xf>
    <xf numFmtId="49" fontId="2" fillId="22" borderId="18" xfId="0" applyNumberFormat="1" applyFont="1" applyFill="1" applyBorder="1" applyAlignment="1">
      <alignment horizontal="left" vertical="center" wrapText="1"/>
    </xf>
    <xf numFmtId="16" fontId="0" fillId="0" borderId="14" xfId="0" applyNumberFormat="1" applyFont="1" applyBorder="1" applyAlignment="1" applyProtection="1">
      <alignment/>
      <protection locked="0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dxfs count="12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9"/>
  <sheetViews>
    <sheetView zoomScale="75" zoomScaleNormal="75" zoomScalePageLayoutView="0" workbookViewId="0" topLeftCell="A1">
      <selection activeCell="K27" sqref="K27"/>
    </sheetView>
  </sheetViews>
  <sheetFormatPr defaultColWidth="19.28125" defaultRowHeight="12.75"/>
  <cols>
    <col min="1" max="3" width="11.28125" style="2" customWidth="1"/>
    <col min="4" max="4" width="17.8515625" style="2" bestFit="1" customWidth="1"/>
    <col min="5" max="5" width="10.421875" style="2" bestFit="1" customWidth="1"/>
    <col min="6" max="6" width="22.28125" style="2" bestFit="1" customWidth="1"/>
    <col min="7" max="7" width="11.421875" style="2" customWidth="1"/>
    <col min="8" max="8" width="23.140625" style="2" bestFit="1" customWidth="1"/>
    <col min="9" max="9" width="10.421875" style="2" bestFit="1" customWidth="1"/>
    <col min="10" max="10" width="23.140625" style="2" bestFit="1" customWidth="1"/>
    <col min="11" max="11" width="10.421875" style="2" bestFit="1" customWidth="1"/>
    <col min="12" max="12" width="16.28125" style="2" bestFit="1" customWidth="1"/>
    <col min="13" max="13" width="10.421875" style="2" bestFit="1" customWidth="1"/>
    <col min="14" max="14" width="22.28125" style="2" bestFit="1" customWidth="1"/>
    <col min="15" max="15" width="10.421875" style="2" bestFit="1" customWidth="1"/>
    <col min="16" max="16" width="19.421875" style="2" bestFit="1" customWidth="1"/>
    <col min="17" max="17" width="10.421875" style="2" bestFit="1" customWidth="1"/>
    <col min="18" max="18" width="22.28125" style="2" bestFit="1" customWidth="1"/>
    <col min="19" max="19" width="10.421875" style="2" bestFit="1" customWidth="1"/>
    <col min="20" max="20" width="19.421875" style="2" bestFit="1" customWidth="1"/>
    <col min="21" max="21" width="10.421875" style="2" bestFit="1" customWidth="1"/>
    <col min="22" max="22" width="19.421875" style="2" bestFit="1" customWidth="1"/>
    <col min="23" max="23" width="10.421875" style="2" bestFit="1" customWidth="1"/>
    <col min="24" max="24" width="22.28125" style="2" bestFit="1" customWidth="1"/>
    <col min="25" max="25" width="10.421875" style="2" bestFit="1" customWidth="1"/>
    <col min="26" max="26" width="17.7109375" style="2" bestFit="1" customWidth="1"/>
    <col min="27" max="27" width="10.421875" style="2" bestFit="1" customWidth="1"/>
    <col min="28" max="28" width="22.421875" style="2" bestFit="1" customWidth="1"/>
    <col min="29" max="29" width="10.421875" style="2" bestFit="1" customWidth="1"/>
    <col min="30" max="30" width="23.00390625" style="2" bestFit="1" customWidth="1"/>
    <col min="31" max="31" width="10.421875" style="2" bestFit="1" customWidth="1"/>
    <col min="32" max="32" width="23.00390625" style="2" bestFit="1" customWidth="1"/>
    <col min="33" max="33" width="10.421875" style="2" bestFit="1" customWidth="1"/>
    <col min="34" max="34" width="14.57421875" style="2" bestFit="1" customWidth="1"/>
    <col min="35" max="35" width="10.421875" style="2" bestFit="1" customWidth="1"/>
    <col min="36" max="36" width="19.421875" style="2" bestFit="1" customWidth="1"/>
    <col min="37" max="37" width="10.421875" style="2" bestFit="1" customWidth="1"/>
    <col min="38" max="38" width="14.00390625" style="2" bestFit="1" customWidth="1"/>
    <col min="39" max="39" width="10.421875" style="2" bestFit="1" customWidth="1"/>
    <col min="40" max="40" width="19.421875" style="2" bestFit="1" customWidth="1"/>
    <col min="41" max="41" width="10.421875" style="2" bestFit="1" customWidth="1"/>
    <col min="42" max="42" width="14.7109375" style="2" customWidth="1"/>
    <col min="43" max="43" width="10.7109375" style="2" customWidth="1"/>
    <col min="44" max="44" width="14.7109375" style="2" customWidth="1"/>
    <col min="45" max="45" width="10.7109375" style="2" customWidth="1"/>
    <col min="46" max="46" width="14.7109375" style="2" customWidth="1"/>
    <col min="47" max="47" width="10.7109375" style="2" customWidth="1"/>
    <col min="48" max="16384" width="19.28125" style="2" customWidth="1"/>
  </cols>
  <sheetData>
    <row r="1" spans="1:47" ht="12.75">
      <c r="A1" s="1"/>
      <c r="B1" s="133">
        <v>1</v>
      </c>
      <c r="C1" s="134"/>
      <c r="D1" s="50">
        <v>2</v>
      </c>
      <c r="E1" s="46"/>
      <c r="F1" s="55">
        <v>3</v>
      </c>
      <c r="G1" s="55"/>
      <c r="H1" s="50">
        <v>4</v>
      </c>
      <c r="I1" s="55"/>
      <c r="J1" s="50">
        <v>5</v>
      </c>
      <c r="K1" s="45"/>
      <c r="L1" s="50">
        <v>6</v>
      </c>
      <c r="M1" s="45"/>
      <c r="N1" s="50">
        <v>7</v>
      </c>
      <c r="O1" s="45"/>
      <c r="P1" s="90">
        <v>8</v>
      </c>
      <c r="Q1" s="91"/>
      <c r="R1" s="90">
        <v>9</v>
      </c>
      <c r="S1" s="91"/>
      <c r="T1" s="90">
        <v>10</v>
      </c>
      <c r="U1" s="91"/>
      <c r="V1" s="90">
        <v>11</v>
      </c>
      <c r="W1" s="91"/>
      <c r="X1" s="90">
        <v>12</v>
      </c>
      <c r="Y1" s="91"/>
      <c r="Z1" s="70">
        <v>13</v>
      </c>
      <c r="AA1" s="85"/>
      <c r="AB1" s="70">
        <v>14</v>
      </c>
      <c r="AC1" s="85"/>
      <c r="AD1" s="70">
        <v>15</v>
      </c>
      <c r="AE1" s="85"/>
      <c r="AF1" s="70">
        <v>16</v>
      </c>
      <c r="AG1" s="85"/>
      <c r="AH1" s="70">
        <v>17</v>
      </c>
      <c r="AI1" s="85"/>
      <c r="AJ1" s="70">
        <v>18</v>
      </c>
      <c r="AK1" s="73"/>
      <c r="AL1" s="70">
        <v>19</v>
      </c>
      <c r="AM1" s="73"/>
      <c r="AN1" s="70">
        <v>20</v>
      </c>
      <c r="AO1" s="73"/>
      <c r="AP1" s="70">
        <v>21</v>
      </c>
      <c r="AQ1" s="73"/>
      <c r="AR1" s="70">
        <v>22</v>
      </c>
      <c r="AS1" s="73"/>
      <c r="AT1" s="70">
        <v>23</v>
      </c>
      <c r="AU1" s="73"/>
    </row>
    <row r="2" spans="1:47" ht="12.75">
      <c r="A2" s="1" t="s">
        <v>0</v>
      </c>
      <c r="B2" s="135" t="s">
        <v>134</v>
      </c>
      <c r="C2" s="136">
        <v>10</v>
      </c>
      <c r="D2" s="51" t="s">
        <v>134</v>
      </c>
      <c r="E2" s="64">
        <v>20</v>
      </c>
      <c r="F2" s="48" t="s">
        <v>134</v>
      </c>
      <c r="G2" s="60">
        <v>30</v>
      </c>
      <c r="H2" s="51" t="s">
        <v>134</v>
      </c>
      <c r="I2" s="60">
        <v>40</v>
      </c>
      <c r="J2" s="51" t="s">
        <v>134</v>
      </c>
      <c r="K2" s="64">
        <v>50</v>
      </c>
      <c r="L2" s="51" t="s">
        <v>134</v>
      </c>
      <c r="M2" s="64">
        <v>60</v>
      </c>
      <c r="N2" s="51" t="s">
        <v>134</v>
      </c>
      <c r="O2" s="64">
        <v>70</v>
      </c>
      <c r="P2" s="92" t="s">
        <v>134</v>
      </c>
      <c r="Q2" s="93">
        <v>80</v>
      </c>
      <c r="R2" s="92" t="s">
        <v>134</v>
      </c>
      <c r="S2" s="93">
        <v>90</v>
      </c>
      <c r="T2" s="92" t="s">
        <v>134</v>
      </c>
      <c r="U2" s="93">
        <v>100</v>
      </c>
      <c r="V2" s="92" t="s">
        <v>134</v>
      </c>
      <c r="W2" s="93">
        <v>110</v>
      </c>
      <c r="X2" s="92" t="s">
        <v>134</v>
      </c>
      <c r="Y2" s="93">
        <v>120</v>
      </c>
      <c r="Z2" s="71" t="s">
        <v>134</v>
      </c>
      <c r="AA2" s="74">
        <v>130</v>
      </c>
      <c r="AB2" s="71" t="s">
        <v>134</v>
      </c>
      <c r="AC2" s="74">
        <v>140</v>
      </c>
      <c r="AD2" s="71" t="s">
        <v>134</v>
      </c>
      <c r="AE2" s="74">
        <v>150</v>
      </c>
      <c r="AF2" s="71" t="s">
        <v>134</v>
      </c>
      <c r="AG2" s="74">
        <v>160</v>
      </c>
      <c r="AH2" s="71" t="s">
        <v>134</v>
      </c>
      <c r="AI2" s="74">
        <v>170</v>
      </c>
      <c r="AJ2" s="71" t="s">
        <v>134</v>
      </c>
      <c r="AK2" s="77">
        <v>180</v>
      </c>
      <c r="AL2" s="71" t="s">
        <v>134</v>
      </c>
      <c r="AM2" s="77">
        <v>190</v>
      </c>
      <c r="AN2" s="71" t="s">
        <v>134</v>
      </c>
      <c r="AO2" s="77">
        <v>200</v>
      </c>
      <c r="AP2" s="71" t="s">
        <v>134</v>
      </c>
      <c r="AQ2" s="77">
        <v>210</v>
      </c>
      <c r="AR2" s="71" t="s">
        <v>134</v>
      </c>
      <c r="AS2" s="77">
        <v>220</v>
      </c>
      <c r="AT2" s="71" t="s">
        <v>134</v>
      </c>
      <c r="AU2" s="77">
        <v>230</v>
      </c>
    </row>
    <row r="3" spans="1:47" ht="12.75">
      <c r="A3" s="1" t="s">
        <v>1</v>
      </c>
      <c r="B3" s="135" t="s">
        <v>129</v>
      </c>
      <c r="C3" s="137"/>
      <c r="D3" s="51" t="s">
        <v>2</v>
      </c>
      <c r="E3" s="46"/>
      <c r="F3" s="48" t="s">
        <v>2</v>
      </c>
      <c r="G3" s="48"/>
      <c r="H3" s="51" t="s">
        <v>3</v>
      </c>
      <c r="I3" s="48"/>
      <c r="J3" s="51" t="s">
        <v>3</v>
      </c>
      <c r="K3" s="46"/>
      <c r="L3" s="51" t="s">
        <v>4</v>
      </c>
      <c r="M3" s="46"/>
      <c r="N3" s="51" t="s">
        <v>4</v>
      </c>
      <c r="O3" s="46"/>
      <c r="P3" s="92" t="s">
        <v>5</v>
      </c>
      <c r="Q3" s="93"/>
      <c r="R3" s="92" t="s">
        <v>5</v>
      </c>
      <c r="S3" s="93"/>
      <c r="T3" s="92" t="s">
        <v>6</v>
      </c>
      <c r="U3" s="93"/>
      <c r="V3" s="92" t="s">
        <v>6</v>
      </c>
      <c r="W3" s="93"/>
      <c r="X3" s="92" t="s">
        <v>7</v>
      </c>
      <c r="Y3" s="93"/>
      <c r="Z3" s="71" t="s">
        <v>8</v>
      </c>
      <c r="AA3" s="74"/>
      <c r="AB3" s="71" t="s">
        <v>8</v>
      </c>
      <c r="AC3" s="74"/>
      <c r="AD3" s="71" t="s">
        <v>9</v>
      </c>
      <c r="AE3" s="74"/>
      <c r="AF3" s="71" t="s">
        <v>9</v>
      </c>
      <c r="AG3" s="74"/>
      <c r="AH3" s="71" t="s">
        <v>10</v>
      </c>
      <c r="AI3" s="74"/>
      <c r="AJ3" s="71" t="s">
        <v>10</v>
      </c>
      <c r="AK3" s="74"/>
      <c r="AL3" s="71" t="s">
        <v>11</v>
      </c>
      <c r="AM3" s="74"/>
      <c r="AN3" s="71" t="s">
        <v>11</v>
      </c>
      <c r="AO3" s="74"/>
      <c r="AP3" s="71" t="s">
        <v>117</v>
      </c>
      <c r="AQ3" s="74"/>
      <c r="AR3" s="71" t="s">
        <v>117</v>
      </c>
      <c r="AS3" s="74"/>
      <c r="AT3" s="71" t="s">
        <v>117</v>
      </c>
      <c r="AU3" s="74"/>
    </row>
    <row r="4" spans="1:47" ht="12.75">
      <c r="A4" s="1"/>
      <c r="B4" s="135" t="s">
        <v>130</v>
      </c>
      <c r="C4" s="137"/>
      <c r="D4" s="52" t="s">
        <v>12</v>
      </c>
      <c r="E4" s="62"/>
      <c r="F4" s="49" t="s">
        <v>13</v>
      </c>
      <c r="G4" s="49"/>
      <c r="H4" s="51" t="s">
        <v>12</v>
      </c>
      <c r="I4" s="48"/>
      <c r="J4" s="51" t="s">
        <v>13</v>
      </c>
      <c r="K4" s="46"/>
      <c r="L4" s="51" t="s">
        <v>12</v>
      </c>
      <c r="M4" s="46"/>
      <c r="N4" s="51" t="s">
        <v>13</v>
      </c>
      <c r="O4" s="46"/>
      <c r="P4" s="92" t="s">
        <v>12</v>
      </c>
      <c r="Q4" s="93"/>
      <c r="R4" s="92" t="s">
        <v>13</v>
      </c>
      <c r="S4" s="93"/>
      <c r="T4" s="92" t="s">
        <v>12</v>
      </c>
      <c r="U4" s="93"/>
      <c r="V4" s="92" t="s">
        <v>13</v>
      </c>
      <c r="W4" s="93"/>
      <c r="X4" s="92" t="s">
        <v>13</v>
      </c>
      <c r="Y4" s="93"/>
      <c r="Z4" s="71" t="s">
        <v>12</v>
      </c>
      <c r="AA4" s="74"/>
      <c r="AB4" s="71" t="s">
        <v>13</v>
      </c>
      <c r="AC4" s="74"/>
      <c r="AD4" s="71" t="s">
        <v>12</v>
      </c>
      <c r="AE4" s="74"/>
      <c r="AF4" s="71" t="s">
        <v>13</v>
      </c>
      <c r="AG4" s="74"/>
      <c r="AH4" s="71" t="s">
        <v>12</v>
      </c>
      <c r="AI4" s="74"/>
      <c r="AJ4" s="71" t="s">
        <v>13</v>
      </c>
      <c r="AK4" s="74"/>
      <c r="AL4" s="71" t="s">
        <v>12</v>
      </c>
      <c r="AM4" s="74"/>
      <c r="AN4" s="71" t="s">
        <v>13</v>
      </c>
      <c r="AO4" s="74"/>
      <c r="AP4" s="71" t="s">
        <v>118</v>
      </c>
      <c r="AQ4" s="74"/>
      <c r="AR4" s="71" t="s">
        <v>124</v>
      </c>
      <c r="AS4" s="74"/>
      <c r="AT4" s="71" t="s">
        <v>125</v>
      </c>
      <c r="AU4" s="74"/>
    </row>
    <row r="5" spans="1:47" ht="12.75">
      <c r="A5" s="1" t="s">
        <v>14</v>
      </c>
      <c r="B5" s="135">
        <v>0</v>
      </c>
      <c r="C5" s="137"/>
      <c r="D5" s="51" t="s">
        <v>15</v>
      </c>
      <c r="E5" s="46"/>
      <c r="F5" s="48" t="s">
        <v>15</v>
      </c>
      <c r="G5" s="48"/>
      <c r="H5" s="51" t="s">
        <v>16</v>
      </c>
      <c r="I5" s="48"/>
      <c r="J5" s="51" t="s">
        <v>16</v>
      </c>
      <c r="K5" s="46"/>
      <c r="L5" s="51" t="s">
        <v>15</v>
      </c>
      <c r="M5" s="46"/>
      <c r="N5" s="51" t="s">
        <v>15</v>
      </c>
      <c r="O5" s="46"/>
      <c r="P5" s="92" t="s">
        <v>16</v>
      </c>
      <c r="Q5" s="93"/>
      <c r="R5" s="92" t="s">
        <v>15</v>
      </c>
      <c r="S5" s="93"/>
      <c r="T5" s="92" t="s">
        <v>17</v>
      </c>
      <c r="U5" s="93"/>
      <c r="V5" s="92" t="s">
        <v>18</v>
      </c>
      <c r="W5" s="93"/>
      <c r="X5" s="92" t="s">
        <v>17</v>
      </c>
      <c r="Y5" s="93"/>
      <c r="Z5" s="71" t="s">
        <v>17</v>
      </c>
      <c r="AA5" s="74"/>
      <c r="AB5" s="71" t="s">
        <v>16</v>
      </c>
      <c r="AC5" s="74"/>
      <c r="AD5" s="71" t="s">
        <v>17</v>
      </c>
      <c r="AE5" s="74"/>
      <c r="AF5" s="71" t="s">
        <v>18</v>
      </c>
      <c r="AG5" s="74"/>
      <c r="AH5" s="71" t="s">
        <v>17</v>
      </c>
      <c r="AI5" s="74"/>
      <c r="AJ5" s="71" t="s">
        <v>16</v>
      </c>
      <c r="AK5" s="74"/>
      <c r="AL5" s="71" t="s">
        <v>17</v>
      </c>
      <c r="AM5" s="74"/>
      <c r="AN5" s="71" t="s">
        <v>16</v>
      </c>
      <c r="AO5" s="74"/>
      <c r="AP5" s="71" t="s">
        <v>17</v>
      </c>
      <c r="AQ5" s="74"/>
      <c r="AR5" s="71" t="s">
        <v>17</v>
      </c>
      <c r="AS5" s="74"/>
      <c r="AT5" s="71" t="s">
        <v>17</v>
      </c>
      <c r="AU5" s="74"/>
    </row>
    <row r="6" spans="1:47" ht="13.5" thickBot="1">
      <c r="A6" s="1" t="s">
        <v>19</v>
      </c>
      <c r="B6" s="138">
        <v>0</v>
      </c>
      <c r="C6" s="139"/>
      <c r="D6" s="53">
        <v>20</v>
      </c>
      <c r="E6" s="63"/>
      <c r="F6" s="48">
        <v>20</v>
      </c>
      <c r="G6" s="48"/>
      <c r="H6" s="51">
        <v>15</v>
      </c>
      <c r="I6" s="48"/>
      <c r="J6" s="53">
        <v>15</v>
      </c>
      <c r="K6" s="47"/>
      <c r="L6" s="53">
        <v>20</v>
      </c>
      <c r="M6" s="47"/>
      <c r="N6" s="53">
        <v>20</v>
      </c>
      <c r="O6" s="47"/>
      <c r="P6" s="94">
        <v>15</v>
      </c>
      <c r="Q6" s="95"/>
      <c r="R6" s="94">
        <v>20</v>
      </c>
      <c r="S6" s="95"/>
      <c r="T6" s="94">
        <v>5</v>
      </c>
      <c r="U6" s="95"/>
      <c r="V6" s="94">
        <v>10</v>
      </c>
      <c r="W6" s="95"/>
      <c r="X6" s="94">
        <v>5</v>
      </c>
      <c r="Y6" s="95"/>
      <c r="Z6" s="72">
        <v>5</v>
      </c>
      <c r="AA6" s="75"/>
      <c r="AB6" s="72">
        <v>15</v>
      </c>
      <c r="AC6" s="75"/>
      <c r="AD6" s="72">
        <v>5</v>
      </c>
      <c r="AE6" s="75"/>
      <c r="AF6" s="72">
        <v>10</v>
      </c>
      <c r="AG6" s="75"/>
      <c r="AH6" s="72">
        <v>5</v>
      </c>
      <c r="AI6" s="75"/>
      <c r="AJ6" s="72">
        <v>15</v>
      </c>
      <c r="AK6" s="75"/>
      <c r="AL6" s="71">
        <v>5</v>
      </c>
      <c r="AM6" s="74"/>
      <c r="AN6" s="71">
        <v>15</v>
      </c>
      <c r="AO6" s="74"/>
      <c r="AP6" s="71">
        <v>5</v>
      </c>
      <c r="AQ6" s="74"/>
      <c r="AR6" s="71">
        <v>5</v>
      </c>
      <c r="AS6" s="74"/>
      <c r="AT6" s="71">
        <v>5</v>
      </c>
      <c r="AU6" s="74"/>
    </row>
    <row r="7" spans="1:47" ht="12.75">
      <c r="A7" s="3">
        <v>1</v>
      </c>
      <c r="B7" s="140" t="s">
        <v>131</v>
      </c>
      <c r="C7" s="141" t="s">
        <v>114</v>
      </c>
      <c r="D7" s="120" t="s">
        <v>105</v>
      </c>
      <c r="E7" s="37" t="s">
        <v>114</v>
      </c>
      <c r="F7" s="4" t="s">
        <v>20</v>
      </c>
      <c r="G7" s="35" t="s">
        <v>114</v>
      </c>
      <c r="H7" s="69" t="s">
        <v>105</v>
      </c>
      <c r="I7" s="35" t="s">
        <v>114</v>
      </c>
      <c r="J7" s="4" t="s">
        <v>20</v>
      </c>
      <c r="K7" s="35" t="s">
        <v>114</v>
      </c>
      <c r="L7" s="4" t="s">
        <v>105</v>
      </c>
      <c r="M7" s="35" t="s">
        <v>114</v>
      </c>
      <c r="N7" s="4" t="s">
        <v>20</v>
      </c>
      <c r="O7" s="35" t="s">
        <v>114</v>
      </c>
      <c r="P7" s="5" t="s">
        <v>21</v>
      </c>
      <c r="Q7" s="35" t="s">
        <v>114</v>
      </c>
      <c r="R7" s="4" t="s">
        <v>20</v>
      </c>
      <c r="S7" s="35" t="s">
        <v>114</v>
      </c>
      <c r="T7" s="5" t="s">
        <v>21</v>
      </c>
      <c r="U7" s="69" t="s">
        <v>114</v>
      </c>
      <c r="V7" s="4" t="s">
        <v>20</v>
      </c>
      <c r="W7" s="35" t="s">
        <v>114</v>
      </c>
      <c r="X7" s="4" t="s">
        <v>20</v>
      </c>
      <c r="Y7" s="35" t="s">
        <v>114</v>
      </c>
      <c r="Z7" s="5" t="s">
        <v>22</v>
      </c>
      <c r="AA7" s="69" t="s">
        <v>114</v>
      </c>
      <c r="AB7" s="5" t="s">
        <v>20</v>
      </c>
      <c r="AC7" s="35" t="s">
        <v>114</v>
      </c>
      <c r="AD7" s="5" t="s">
        <v>22</v>
      </c>
      <c r="AE7" s="69" t="s">
        <v>114</v>
      </c>
      <c r="AF7" s="5" t="s">
        <v>20</v>
      </c>
      <c r="AG7" s="35" t="s">
        <v>114</v>
      </c>
      <c r="AH7" s="4" t="s">
        <v>22</v>
      </c>
      <c r="AI7" s="69" t="s">
        <v>114</v>
      </c>
      <c r="AJ7" s="4" t="s">
        <v>20</v>
      </c>
      <c r="AK7" s="35" t="s">
        <v>114</v>
      </c>
      <c r="AL7" s="69" t="s">
        <v>22</v>
      </c>
      <c r="AM7" s="69" t="s">
        <v>114</v>
      </c>
      <c r="AN7" s="4" t="s">
        <v>20</v>
      </c>
      <c r="AO7" s="69" t="s">
        <v>114</v>
      </c>
      <c r="AP7" s="4" t="s">
        <v>118</v>
      </c>
      <c r="AQ7" s="69" t="s">
        <v>114</v>
      </c>
      <c r="AR7" s="4" t="s">
        <v>124</v>
      </c>
      <c r="AS7" s="35" t="s">
        <v>114</v>
      </c>
      <c r="AT7" s="4" t="s">
        <v>125</v>
      </c>
      <c r="AU7" s="35" t="s">
        <v>114</v>
      </c>
    </row>
    <row r="8" spans="1:47" ht="13.5" thickBot="1">
      <c r="A8" s="3">
        <v>2</v>
      </c>
      <c r="B8" s="142" t="s">
        <v>131</v>
      </c>
      <c r="C8" s="143" t="s">
        <v>114</v>
      </c>
      <c r="D8" s="120" t="s">
        <v>105</v>
      </c>
      <c r="E8" s="37" t="s">
        <v>114</v>
      </c>
      <c r="F8" s="7" t="s">
        <v>23</v>
      </c>
      <c r="G8" s="36" t="s">
        <v>114</v>
      </c>
      <c r="H8" s="37" t="s">
        <v>105</v>
      </c>
      <c r="I8" s="36" t="s">
        <v>114</v>
      </c>
      <c r="J8" s="7" t="s">
        <v>23</v>
      </c>
      <c r="K8" s="36" t="s">
        <v>114</v>
      </c>
      <c r="L8" s="7" t="s">
        <v>105</v>
      </c>
      <c r="M8" s="36" t="s">
        <v>114</v>
      </c>
      <c r="N8" s="7" t="s">
        <v>23</v>
      </c>
      <c r="O8" s="36" t="s">
        <v>114</v>
      </c>
      <c r="P8" s="8" t="s">
        <v>21</v>
      </c>
      <c r="Q8" s="36" t="s">
        <v>114</v>
      </c>
      <c r="R8" s="7" t="s">
        <v>23</v>
      </c>
      <c r="S8" s="36" t="s">
        <v>114</v>
      </c>
      <c r="T8" s="8" t="s">
        <v>25</v>
      </c>
      <c r="U8" s="37" t="s">
        <v>114</v>
      </c>
      <c r="V8" s="7" t="s">
        <v>23</v>
      </c>
      <c r="W8" s="36" t="s">
        <v>114</v>
      </c>
      <c r="X8" s="7" t="s">
        <v>23</v>
      </c>
      <c r="Y8" s="36" t="s">
        <v>114</v>
      </c>
      <c r="Z8" s="8" t="s">
        <v>25</v>
      </c>
      <c r="AA8" s="37" t="s">
        <v>114</v>
      </c>
      <c r="AB8" s="8" t="s">
        <v>23</v>
      </c>
      <c r="AC8" s="36" t="s">
        <v>114</v>
      </c>
      <c r="AD8" s="8" t="s">
        <v>25</v>
      </c>
      <c r="AE8" s="37" t="s">
        <v>114</v>
      </c>
      <c r="AF8" s="8" t="s">
        <v>23</v>
      </c>
      <c r="AG8" s="36" t="s">
        <v>114</v>
      </c>
      <c r="AH8" s="7" t="s">
        <v>25</v>
      </c>
      <c r="AI8" s="37" t="s">
        <v>114</v>
      </c>
      <c r="AJ8" s="7" t="s">
        <v>23</v>
      </c>
      <c r="AK8" s="36" t="s">
        <v>114</v>
      </c>
      <c r="AL8" s="37" t="s">
        <v>25</v>
      </c>
      <c r="AM8" s="37" t="s">
        <v>114</v>
      </c>
      <c r="AN8" s="7" t="s">
        <v>23</v>
      </c>
      <c r="AO8" s="37" t="s">
        <v>114</v>
      </c>
      <c r="AP8" s="7" t="s">
        <v>118</v>
      </c>
      <c r="AQ8" s="37" t="s">
        <v>114</v>
      </c>
      <c r="AR8" s="7" t="s">
        <v>124</v>
      </c>
      <c r="AS8" s="36" t="s">
        <v>114</v>
      </c>
      <c r="AT8" s="7" t="s">
        <v>125</v>
      </c>
      <c r="AU8" s="36" t="s">
        <v>114</v>
      </c>
    </row>
    <row r="9" spans="1:47" ht="13.5" thickBot="1">
      <c r="A9" s="3">
        <v>3</v>
      </c>
      <c r="B9" s="142" t="s">
        <v>131</v>
      </c>
      <c r="C9" s="143" t="s">
        <v>114</v>
      </c>
      <c r="D9" s="120" t="s">
        <v>106</v>
      </c>
      <c r="E9" s="37" t="s">
        <v>114</v>
      </c>
      <c r="F9" s="7" t="s">
        <v>24</v>
      </c>
      <c r="G9" s="36" t="s">
        <v>114</v>
      </c>
      <c r="H9" s="37" t="s">
        <v>106</v>
      </c>
      <c r="I9" s="36" t="s">
        <v>114</v>
      </c>
      <c r="J9" s="7" t="s">
        <v>24</v>
      </c>
      <c r="K9" s="36" t="s">
        <v>114</v>
      </c>
      <c r="L9" s="7" t="s">
        <v>106</v>
      </c>
      <c r="M9" s="36" t="s">
        <v>114</v>
      </c>
      <c r="N9" s="7" t="s">
        <v>24</v>
      </c>
      <c r="O9" s="36" t="s">
        <v>114</v>
      </c>
      <c r="P9" s="8" t="s">
        <v>21</v>
      </c>
      <c r="Q9" s="36" t="s">
        <v>114</v>
      </c>
      <c r="R9" s="7" t="s">
        <v>24</v>
      </c>
      <c r="S9" s="37" t="s">
        <v>114</v>
      </c>
      <c r="T9" s="43" t="s">
        <v>28</v>
      </c>
      <c r="U9" s="44" t="s">
        <v>93</v>
      </c>
      <c r="V9" s="37" t="s">
        <v>24</v>
      </c>
      <c r="W9" s="36" t="s">
        <v>114</v>
      </c>
      <c r="X9" s="40" t="s">
        <v>24</v>
      </c>
      <c r="Y9" s="41" t="s">
        <v>114</v>
      </c>
      <c r="Z9" s="9" t="s">
        <v>25</v>
      </c>
      <c r="AA9" s="56" t="s">
        <v>114</v>
      </c>
      <c r="AB9" s="8" t="s">
        <v>24</v>
      </c>
      <c r="AC9" s="36" t="s">
        <v>114</v>
      </c>
      <c r="AD9" s="9" t="s">
        <v>25</v>
      </c>
      <c r="AE9" s="56" t="s">
        <v>114</v>
      </c>
      <c r="AF9" s="8" t="s">
        <v>24</v>
      </c>
      <c r="AG9" s="36" t="s">
        <v>114</v>
      </c>
      <c r="AH9" s="40" t="s">
        <v>25</v>
      </c>
      <c r="AI9" s="56" t="s">
        <v>114</v>
      </c>
      <c r="AJ9" s="7" t="s">
        <v>23</v>
      </c>
      <c r="AK9" s="36" t="s">
        <v>114</v>
      </c>
      <c r="AL9" s="56" t="s">
        <v>25</v>
      </c>
      <c r="AM9" s="56" t="s">
        <v>114</v>
      </c>
      <c r="AN9" s="7" t="s">
        <v>23</v>
      </c>
      <c r="AO9" s="37" t="s">
        <v>114</v>
      </c>
      <c r="AP9" s="7" t="s">
        <v>118</v>
      </c>
      <c r="AQ9" s="37" t="s">
        <v>114</v>
      </c>
      <c r="AR9" s="7" t="s">
        <v>124</v>
      </c>
      <c r="AS9" s="36" t="s">
        <v>114</v>
      </c>
      <c r="AT9" s="7" t="s">
        <v>125</v>
      </c>
      <c r="AU9" s="36" t="s">
        <v>114</v>
      </c>
    </row>
    <row r="10" spans="1:47" ht="13.5" thickBot="1">
      <c r="A10" s="3">
        <v>4</v>
      </c>
      <c r="B10" s="142" t="s">
        <v>131</v>
      </c>
      <c r="C10" s="143" t="s">
        <v>114</v>
      </c>
      <c r="D10" s="120" t="s">
        <v>106</v>
      </c>
      <c r="E10" s="37" t="s">
        <v>114</v>
      </c>
      <c r="F10" s="7" t="s">
        <v>26</v>
      </c>
      <c r="G10" s="36" t="s">
        <v>114</v>
      </c>
      <c r="H10" s="37" t="s">
        <v>106</v>
      </c>
      <c r="I10" s="36" t="s">
        <v>114</v>
      </c>
      <c r="J10" s="7" t="s">
        <v>26</v>
      </c>
      <c r="K10" s="36" t="s">
        <v>114</v>
      </c>
      <c r="L10" s="7" t="s">
        <v>106</v>
      </c>
      <c r="M10" s="36" t="s">
        <v>114</v>
      </c>
      <c r="N10" s="7" t="s">
        <v>26</v>
      </c>
      <c r="O10" s="36" t="s">
        <v>114</v>
      </c>
      <c r="P10" s="8" t="s">
        <v>21</v>
      </c>
      <c r="Q10" s="36" t="s">
        <v>114</v>
      </c>
      <c r="R10" s="7" t="s">
        <v>26</v>
      </c>
      <c r="S10" s="37" t="s">
        <v>114</v>
      </c>
      <c r="T10" s="12" t="s">
        <v>28</v>
      </c>
      <c r="U10" s="42" t="s">
        <v>93</v>
      </c>
      <c r="V10" s="37" t="s">
        <v>26</v>
      </c>
      <c r="W10" s="36" t="s">
        <v>114</v>
      </c>
      <c r="X10" s="96" t="s">
        <v>113</v>
      </c>
      <c r="Y10" s="80" t="s">
        <v>93</v>
      </c>
      <c r="Z10" s="79" t="s">
        <v>28</v>
      </c>
      <c r="AA10" s="97" t="s">
        <v>93</v>
      </c>
      <c r="AB10" s="8" t="s">
        <v>26</v>
      </c>
      <c r="AC10" s="36" t="s">
        <v>114</v>
      </c>
      <c r="AD10" s="79" t="s">
        <v>28</v>
      </c>
      <c r="AE10" s="97" t="s">
        <v>93</v>
      </c>
      <c r="AF10" s="8" t="s">
        <v>26</v>
      </c>
      <c r="AG10" s="36" t="s">
        <v>114</v>
      </c>
      <c r="AH10" s="79" t="s">
        <v>28</v>
      </c>
      <c r="AI10" s="97" t="s">
        <v>93</v>
      </c>
      <c r="AJ10" s="7" t="s">
        <v>24</v>
      </c>
      <c r="AK10" s="36" t="s">
        <v>114</v>
      </c>
      <c r="AL10" s="83" t="s">
        <v>28</v>
      </c>
      <c r="AM10" s="54" t="s">
        <v>93</v>
      </c>
      <c r="AN10" s="7" t="s">
        <v>24</v>
      </c>
      <c r="AO10" s="37" t="s">
        <v>114</v>
      </c>
      <c r="AP10" s="40" t="s">
        <v>119</v>
      </c>
      <c r="AQ10" s="56" t="s">
        <v>114</v>
      </c>
      <c r="AR10" s="40" t="s">
        <v>124</v>
      </c>
      <c r="AS10" s="41" t="s">
        <v>114</v>
      </c>
      <c r="AT10" s="40" t="s">
        <v>125</v>
      </c>
      <c r="AU10" s="41" t="s">
        <v>114</v>
      </c>
    </row>
    <row r="11" spans="1:47" ht="13.5" thickBot="1">
      <c r="A11" s="3">
        <v>5</v>
      </c>
      <c r="B11" s="142" t="s">
        <v>131</v>
      </c>
      <c r="C11" s="143" t="s">
        <v>114</v>
      </c>
      <c r="D11" s="120" t="s">
        <v>107</v>
      </c>
      <c r="E11" s="37" t="s">
        <v>114</v>
      </c>
      <c r="F11" s="7" t="s">
        <v>108</v>
      </c>
      <c r="G11" s="36" t="s">
        <v>114</v>
      </c>
      <c r="H11" s="37" t="s">
        <v>107</v>
      </c>
      <c r="I11" s="36" t="s">
        <v>114</v>
      </c>
      <c r="J11" s="7" t="s">
        <v>108</v>
      </c>
      <c r="K11" s="36" t="s">
        <v>114</v>
      </c>
      <c r="L11" s="7" t="s">
        <v>107</v>
      </c>
      <c r="M11" s="36" t="s">
        <v>114</v>
      </c>
      <c r="N11" s="7" t="s">
        <v>108</v>
      </c>
      <c r="O11" s="36" t="s">
        <v>114</v>
      </c>
      <c r="P11" s="8" t="s">
        <v>25</v>
      </c>
      <c r="Q11" s="36" t="s">
        <v>114</v>
      </c>
      <c r="R11" s="7" t="s">
        <v>108</v>
      </c>
      <c r="S11" s="36" t="s">
        <v>114</v>
      </c>
      <c r="T11" s="117" t="s">
        <v>30</v>
      </c>
      <c r="U11" s="118" t="s">
        <v>94</v>
      </c>
      <c r="V11" s="7" t="s">
        <v>29</v>
      </c>
      <c r="W11" s="36" t="s">
        <v>114</v>
      </c>
      <c r="X11" s="82" t="s">
        <v>30</v>
      </c>
      <c r="Y11" s="78" t="s">
        <v>94</v>
      </c>
      <c r="Z11" s="82" t="s">
        <v>30</v>
      </c>
      <c r="AA11" s="84" t="s">
        <v>94</v>
      </c>
      <c r="AB11" s="8" t="s">
        <v>27</v>
      </c>
      <c r="AC11" s="36" t="s">
        <v>114</v>
      </c>
      <c r="AD11" s="82" t="s">
        <v>30</v>
      </c>
      <c r="AE11" s="84" t="s">
        <v>94</v>
      </c>
      <c r="AF11" s="8" t="s">
        <v>29</v>
      </c>
      <c r="AG11" s="36" t="s">
        <v>114</v>
      </c>
      <c r="AH11" s="82" t="s">
        <v>30</v>
      </c>
      <c r="AI11" s="84" t="s">
        <v>94</v>
      </c>
      <c r="AJ11" s="7" t="s">
        <v>24</v>
      </c>
      <c r="AK11" s="36" t="s">
        <v>114</v>
      </c>
      <c r="AL11" s="84" t="s">
        <v>30</v>
      </c>
      <c r="AM11" s="84" t="s">
        <v>94</v>
      </c>
      <c r="AN11" s="7" t="s">
        <v>24</v>
      </c>
      <c r="AO11" s="36" t="s">
        <v>114</v>
      </c>
      <c r="AP11" s="88" t="s">
        <v>118</v>
      </c>
      <c r="AQ11" s="88" t="s">
        <v>94</v>
      </c>
      <c r="AR11" s="82" t="s">
        <v>124</v>
      </c>
      <c r="AS11" s="78" t="s">
        <v>94</v>
      </c>
      <c r="AT11" s="88" t="s">
        <v>125</v>
      </c>
      <c r="AU11" s="88" t="s">
        <v>94</v>
      </c>
    </row>
    <row r="12" spans="1:41" ht="13.5" thickBot="1">
      <c r="A12" s="3">
        <v>6</v>
      </c>
      <c r="B12" s="142" t="s">
        <v>131</v>
      </c>
      <c r="C12" s="143" t="s">
        <v>114</v>
      </c>
      <c r="D12" s="120" t="s">
        <v>107</v>
      </c>
      <c r="E12" s="37" t="s">
        <v>114</v>
      </c>
      <c r="F12" s="7" t="s">
        <v>109</v>
      </c>
      <c r="G12" s="36" t="s">
        <v>114</v>
      </c>
      <c r="H12" s="37" t="s">
        <v>107</v>
      </c>
      <c r="I12" s="36" t="s">
        <v>114</v>
      </c>
      <c r="J12" s="7" t="s">
        <v>109</v>
      </c>
      <c r="K12" s="36" t="s">
        <v>114</v>
      </c>
      <c r="L12" s="7" t="s">
        <v>107</v>
      </c>
      <c r="M12" s="36" t="s">
        <v>114</v>
      </c>
      <c r="N12" s="7" t="s">
        <v>109</v>
      </c>
      <c r="O12" s="36" t="s">
        <v>114</v>
      </c>
      <c r="P12" s="8" t="s">
        <v>25</v>
      </c>
      <c r="Q12" s="36" t="s">
        <v>114</v>
      </c>
      <c r="R12" s="7" t="s">
        <v>109</v>
      </c>
      <c r="S12" s="36" t="s">
        <v>114</v>
      </c>
      <c r="T12" s="61"/>
      <c r="U12" s="65"/>
      <c r="V12" s="40" t="s">
        <v>31</v>
      </c>
      <c r="W12" s="41" t="s">
        <v>114</v>
      </c>
      <c r="X12" s="61"/>
      <c r="Y12" s="65"/>
      <c r="Z12" s="68"/>
      <c r="AA12" s="65"/>
      <c r="AB12" s="8" t="s">
        <v>108</v>
      </c>
      <c r="AC12" s="36" t="s">
        <v>114</v>
      </c>
      <c r="AD12" s="68"/>
      <c r="AE12" s="65"/>
      <c r="AF12" s="9" t="s">
        <v>31</v>
      </c>
      <c r="AG12" s="41" t="s">
        <v>114</v>
      </c>
      <c r="AH12" s="68"/>
      <c r="AI12" s="10"/>
      <c r="AJ12" s="7" t="s">
        <v>26</v>
      </c>
      <c r="AK12" s="36" t="s">
        <v>114</v>
      </c>
      <c r="AL12" s="68"/>
      <c r="AM12" s="65"/>
      <c r="AN12" s="7" t="s">
        <v>26</v>
      </c>
      <c r="AO12" s="36" t="s">
        <v>114</v>
      </c>
    </row>
    <row r="13" spans="1:41" ht="12.75">
      <c r="A13" s="3">
        <v>7</v>
      </c>
      <c r="B13" s="142" t="s">
        <v>131</v>
      </c>
      <c r="C13" s="143" t="s">
        <v>114</v>
      </c>
      <c r="D13" s="120" t="s">
        <v>32</v>
      </c>
      <c r="E13" s="37" t="s">
        <v>114</v>
      </c>
      <c r="F13" s="7" t="s">
        <v>110</v>
      </c>
      <c r="G13" s="36" t="s">
        <v>114</v>
      </c>
      <c r="H13" s="37" t="s">
        <v>32</v>
      </c>
      <c r="I13" s="36" t="s">
        <v>114</v>
      </c>
      <c r="J13" s="7" t="s">
        <v>33</v>
      </c>
      <c r="K13" s="36" t="s">
        <v>114</v>
      </c>
      <c r="L13" s="7" t="s">
        <v>32</v>
      </c>
      <c r="M13" s="36" t="s">
        <v>114</v>
      </c>
      <c r="N13" s="7" t="s">
        <v>33</v>
      </c>
      <c r="O13" s="36" t="s">
        <v>114</v>
      </c>
      <c r="P13" s="8" t="s">
        <v>25</v>
      </c>
      <c r="Q13" s="36" t="s">
        <v>114</v>
      </c>
      <c r="R13" s="7" t="s">
        <v>33</v>
      </c>
      <c r="S13" s="36" t="s">
        <v>114</v>
      </c>
      <c r="T13" s="61"/>
      <c r="U13" s="65"/>
      <c r="V13" s="76" t="s">
        <v>36</v>
      </c>
      <c r="W13" s="44" t="s">
        <v>93</v>
      </c>
      <c r="X13" s="61"/>
      <c r="Y13" s="65"/>
      <c r="Z13" s="68"/>
      <c r="AA13" s="65"/>
      <c r="AB13" s="8" t="s">
        <v>109</v>
      </c>
      <c r="AC13" s="36" t="s">
        <v>114</v>
      </c>
      <c r="AD13" s="68"/>
      <c r="AE13" s="65"/>
      <c r="AF13" s="76" t="s">
        <v>128</v>
      </c>
      <c r="AG13" s="44" t="s">
        <v>93</v>
      </c>
      <c r="AH13" s="68"/>
      <c r="AI13" s="10"/>
      <c r="AJ13" s="7" t="s">
        <v>26</v>
      </c>
      <c r="AK13" s="36" t="s">
        <v>114</v>
      </c>
      <c r="AL13" s="68"/>
      <c r="AM13" s="65"/>
      <c r="AN13" s="7" t="s">
        <v>26</v>
      </c>
      <c r="AO13" s="36" t="s">
        <v>114</v>
      </c>
    </row>
    <row r="14" spans="1:41" ht="13.5" thickBot="1">
      <c r="A14" s="3">
        <v>8</v>
      </c>
      <c r="B14" s="142" t="s">
        <v>131</v>
      </c>
      <c r="C14" s="143" t="s">
        <v>114</v>
      </c>
      <c r="D14" s="120" t="s">
        <v>32</v>
      </c>
      <c r="E14" s="37" t="s">
        <v>114</v>
      </c>
      <c r="F14" s="7" t="s">
        <v>33</v>
      </c>
      <c r="G14" s="36" t="s">
        <v>114</v>
      </c>
      <c r="H14" s="37" t="s">
        <v>32</v>
      </c>
      <c r="I14" s="36" t="s">
        <v>114</v>
      </c>
      <c r="J14" s="7" t="s">
        <v>34</v>
      </c>
      <c r="K14" s="36" t="s">
        <v>114</v>
      </c>
      <c r="L14" s="7" t="s">
        <v>32</v>
      </c>
      <c r="M14" s="36" t="s">
        <v>114</v>
      </c>
      <c r="N14" s="40" t="s">
        <v>34</v>
      </c>
      <c r="O14" s="41" t="s">
        <v>114</v>
      </c>
      <c r="P14" s="9" t="s">
        <v>25</v>
      </c>
      <c r="Q14" s="41" t="s">
        <v>114</v>
      </c>
      <c r="R14" s="40" t="s">
        <v>34</v>
      </c>
      <c r="S14" s="41" t="s">
        <v>114</v>
      </c>
      <c r="T14" s="61"/>
      <c r="U14" s="65"/>
      <c r="V14" s="53" t="s">
        <v>111</v>
      </c>
      <c r="W14" s="42" t="s">
        <v>93</v>
      </c>
      <c r="X14" s="61"/>
      <c r="Y14" s="65"/>
      <c r="Z14" s="68"/>
      <c r="AA14" s="65"/>
      <c r="AB14" s="8" t="s">
        <v>33</v>
      </c>
      <c r="AC14" s="36" t="s">
        <v>114</v>
      </c>
      <c r="AD14" s="68"/>
      <c r="AE14" s="65"/>
      <c r="AF14" s="53" t="s">
        <v>36</v>
      </c>
      <c r="AG14" s="42" t="s">
        <v>93</v>
      </c>
      <c r="AH14" s="68"/>
      <c r="AI14" s="10"/>
      <c r="AJ14" s="7" t="s">
        <v>31</v>
      </c>
      <c r="AK14" s="36" t="s">
        <v>114</v>
      </c>
      <c r="AL14" s="10"/>
      <c r="AM14" s="65"/>
      <c r="AN14" s="7" t="s">
        <v>31</v>
      </c>
      <c r="AO14" s="36" t="s">
        <v>114</v>
      </c>
    </row>
    <row r="15" spans="1:41" ht="13.5" thickBot="1">
      <c r="A15" s="3">
        <v>9</v>
      </c>
      <c r="B15" s="142" t="s">
        <v>131</v>
      </c>
      <c r="C15" s="143" t="s">
        <v>114</v>
      </c>
      <c r="D15" s="120" t="s">
        <v>35</v>
      </c>
      <c r="E15" s="37" t="s">
        <v>114</v>
      </c>
      <c r="F15" s="7" t="s">
        <v>34</v>
      </c>
      <c r="G15" s="36" t="s">
        <v>114</v>
      </c>
      <c r="H15" s="37" t="s">
        <v>35</v>
      </c>
      <c r="I15" s="37" t="s">
        <v>114</v>
      </c>
      <c r="J15" s="43" t="s">
        <v>123</v>
      </c>
      <c r="K15" s="44" t="s">
        <v>93</v>
      </c>
      <c r="L15" s="37" t="s">
        <v>35</v>
      </c>
      <c r="M15" s="37" t="s">
        <v>114</v>
      </c>
      <c r="N15" s="43" t="s">
        <v>123</v>
      </c>
      <c r="O15" s="44" t="s">
        <v>93</v>
      </c>
      <c r="P15" s="81" t="s">
        <v>28</v>
      </c>
      <c r="Q15" s="54" t="s">
        <v>93</v>
      </c>
      <c r="R15" s="43" t="s">
        <v>123</v>
      </c>
      <c r="S15" s="44" t="s">
        <v>93</v>
      </c>
      <c r="T15" s="61"/>
      <c r="U15" s="65"/>
      <c r="V15" s="16" t="s">
        <v>30</v>
      </c>
      <c r="W15" s="13" t="s">
        <v>94</v>
      </c>
      <c r="X15" s="61"/>
      <c r="Y15" s="65"/>
      <c r="Z15" s="68"/>
      <c r="AA15" s="65"/>
      <c r="AB15" s="9" t="s">
        <v>34</v>
      </c>
      <c r="AC15" s="41" t="s">
        <v>114</v>
      </c>
      <c r="AD15" s="68"/>
      <c r="AE15" s="65"/>
      <c r="AF15" s="16" t="s">
        <v>30</v>
      </c>
      <c r="AG15" s="13" t="s">
        <v>94</v>
      </c>
      <c r="AH15" s="68"/>
      <c r="AI15" s="10"/>
      <c r="AJ15" s="7" t="s">
        <v>29</v>
      </c>
      <c r="AK15" s="36" t="s">
        <v>114</v>
      </c>
      <c r="AL15" s="10"/>
      <c r="AM15" s="65"/>
      <c r="AN15" s="7" t="s">
        <v>29</v>
      </c>
      <c r="AO15" s="36" t="s">
        <v>114</v>
      </c>
    </row>
    <row r="16" spans="1:41" ht="13.5" thickBot="1">
      <c r="A16" s="3">
        <v>10</v>
      </c>
      <c r="B16" s="144" t="s">
        <v>131</v>
      </c>
      <c r="C16" s="145" t="s">
        <v>114</v>
      </c>
      <c r="D16" s="120" t="s">
        <v>35</v>
      </c>
      <c r="E16" s="37" t="s">
        <v>114</v>
      </c>
      <c r="F16" s="40" t="s">
        <v>116</v>
      </c>
      <c r="G16" s="41" t="s">
        <v>114</v>
      </c>
      <c r="H16" s="37" t="s">
        <v>35</v>
      </c>
      <c r="I16" s="37" t="s">
        <v>114</v>
      </c>
      <c r="J16" s="11" t="s">
        <v>123</v>
      </c>
      <c r="K16" s="38" t="s">
        <v>93</v>
      </c>
      <c r="L16" s="56" t="s">
        <v>35</v>
      </c>
      <c r="M16" s="56" t="s">
        <v>114</v>
      </c>
      <c r="N16" s="11" t="s">
        <v>123</v>
      </c>
      <c r="O16" s="38" t="s">
        <v>93</v>
      </c>
      <c r="P16" s="52" t="s">
        <v>28</v>
      </c>
      <c r="Q16" s="39" t="s">
        <v>93</v>
      </c>
      <c r="R16" s="11" t="s">
        <v>123</v>
      </c>
      <c r="S16" s="38" t="s">
        <v>93</v>
      </c>
      <c r="T16" s="61"/>
      <c r="U16" s="65"/>
      <c r="V16" s="18" t="s">
        <v>30</v>
      </c>
      <c r="W16" s="15" t="s">
        <v>94</v>
      </c>
      <c r="X16" s="61"/>
      <c r="Y16" s="65"/>
      <c r="Z16" s="68"/>
      <c r="AA16" s="65"/>
      <c r="AB16" s="76" t="s">
        <v>123</v>
      </c>
      <c r="AC16" s="44" t="s">
        <v>93</v>
      </c>
      <c r="AD16" s="68"/>
      <c r="AE16" s="65"/>
      <c r="AF16" s="18" t="s">
        <v>30</v>
      </c>
      <c r="AG16" s="15" t="s">
        <v>94</v>
      </c>
      <c r="AH16" s="68"/>
      <c r="AI16" s="10"/>
      <c r="AJ16" s="76" t="s">
        <v>36</v>
      </c>
      <c r="AK16" s="44" t="s">
        <v>93</v>
      </c>
      <c r="AL16" s="10"/>
      <c r="AM16" s="65"/>
      <c r="AN16" s="76" t="s">
        <v>36</v>
      </c>
      <c r="AO16" s="44" t="s">
        <v>93</v>
      </c>
    </row>
    <row r="17" spans="1:41" ht="12.75">
      <c r="A17" s="3">
        <v>11</v>
      </c>
      <c r="B17" s="146" t="s">
        <v>131</v>
      </c>
      <c r="C17" s="147" t="s">
        <v>93</v>
      </c>
      <c r="D17" s="121" t="s">
        <v>38</v>
      </c>
      <c r="E17" s="54" t="s">
        <v>93</v>
      </c>
      <c r="F17" s="43" t="s">
        <v>126</v>
      </c>
      <c r="G17" s="44" t="s">
        <v>93</v>
      </c>
      <c r="H17" s="54" t="s">
        <v>38</v>
      </c>
      <c r="I17" s="54" t="s">
        <v>93</v>
      </c>
      <c r="J17" s="11" t="s">
        <v>36</v>
      </c>
      <c r="K17" s="38" t="s">
        <v>93</v>
      </c>
      <c r="L17" s="54" t="s">
        <v>37</v>
      </c>
      <c r="M17" s="44" t="s">
        <v>93</v>
      </c>
      <c r="N17" s="11" t="s">
        <v>123</v>
      </c>
      <c r="O17" s="38" t="s">
        <v>93</v>
      </c>
      <c r="P17" s="52" t="s">
        <v>28</v>
      </c>
      <c r="Q17" s="39" t="s">
        <v>93</v>
      </c>
      <c r="R17" s="11" t="s">
        <v>123</v>
      </c>
      <c r="S17" s="38" t="s">
        <v>93</v>
      </c>
      <c r="T17" s="61"/>
      <c r="U17" s="61"/>
      <c r="V17" s="61"/>
      <c r="W17" s="61"/>
      <c r="X17" s="61"/>
      <c r="Y17" s="61"/>
      <c r="Z17" s="68"/>
      <c r="AA17" s="68"/>
      <c r="AB17" s="51" t="s">
        <v>40</v>
      </c>
      <c r="AC17" s="38" t="s">
        <v>93</v>
      </c>
      <c r="AD17" s="68"/>
      <c r="AE17" s="68"/>
      <c r="AF17" s="68"/>
      <c r="AG17" s="68"/>
      <c r="AH17" s="68"/>
      <c r="AI17" s="10"/>
      <c r="AJ17" s="51" t="s">
        <v>36</v>
      </c>
      <c r="AK17" s="38" t="s">
        <v>93</v>
      </c>
      <c r="AL17" s="10"/>
      <c r="AM17" s="10"/>
      <c r="AN17" s="51" t="s">
        <v>36</v>
      </c>
      <c r="AO17" s="38" t="s">
        <v>93</v>
      </c>
    </row>
    <row r="18" spans="1:41" ht="13.5" thickBot="1">
      <c r="A18" s="3">
        <v>12</v>
      </c>
      <c r="B18" s="135" t="s">
        <v>131</v>
      </c>
      <c r="C18" s="137" t="s">
        <v>93</v>
      </c>
      <c r="D18" s="122" t="s">
        <v>38</v>
      </c>
      <c r="E18" s="39" t="s">
        <v>93</v>
      </c>
      <c r="F18" s="11" t="s">
        <v>126</v>
      </c>
      <c r="G18" s="38" t="s">
        <v>93</v>
      </c>
      <c r="H18" s="39" t="s">
        <v>39</v>
      </c>
      <c r="I18" s="39" t="s">
        <v>93</v>
      </c>
      <c r="J18" s="12" t="s">
        <v>36</v>
      </c>
      <c r="K18" s="42" t="s">
        <v>93</v>
      </c>
      <c r="L18" s="39" t="s">
        <v>37</v>
      </c>
      <c r="M18" s="38" t="s">
        <v>93</v>
      </c>
      <c r="N18" s="11" t="s">
        <v>123</v>
      </c>
      <c r="O18" s="38" t="s">
        <v>93</v>
      </c>
      <c r="P18" s="89" t="s">
        <v>28</v>
      </c>
      <c r="Q18" s="86" t="s">
        <v>93</v>
      </c>
      <c r="R18" s="11" t="s">
        <v>123</v>
      </c>
      <c r="S18" s="38" t="s">
        <v>93</v>
      </c>
      <c r="T18" s="61"/>
      <c r="U18" s="61"/>
      <c r="V18" s="61"/>
      <c r="W18" s="61"/>
      <c r="X18" s="61"/>
      <c r="Y18" s="61"/>
      <c r="Z18" s="68"/>
      <c r="AA18" s="68"/>
      <c r="AB18" s="53" t="s">
        <v>40</v>
      </c>
      <c r="AC18" s="42" t="s">
        <v>93</v>
      </c>
      <c r="AD18" s="68"/>
      <c r="AE18" s="68"/>
      <c r="AF18" s="68"/>
      <c r="AG18" s="68"/>
      <c r="AH18" s="68"/>
      <c r="AI18" s="10"/>
      <c r="AJ18" s="53" t="s">
        <v>112</v>
      </c>
      <c r="AK18" s="42" t="s">
        <v>93</v>
      </c>
      <c r="AL18" s="10"/>
      <c r="AM18" s="10"/>
      <c r="AN18" s="53" t="s">
        <v>112</v>
      </c>
      <c r="AO18" s="42" t="s">
        <v>93</v>
      </c>
    </row>
    <row r="19" spans="1:41" ht="12.75">
      <c r="A19" s="3">
        <v>13</v>
      </c>
      <c r="B19" s="135" t="s">
        <v>131</v>
      </c>
      <c r="C19" s="137" t="s">
        <v>93</v>
      </c>
      <c r="D19" s="122" t="s">
        <v>38</v>
      </c>
      <c r="E19" s="39" t="s">
        <v>93</v>
      </c>
      <c r="F19" s="11" t="s">
        <v>126</v>
      </c>
      <c r="G19" s="38" t="s">
        <v>93</v>
      </c>
      <c r="H19" s="87" t="s">
        <v>30</v>
      </c>
      <c r="I19" s="13" t="s">
        <v>94</v>
      </c>
      <c r="J19" s="17" t="s">
        <v>30</v>
      </c>
      <c r="K19" s="67" t="s">
        <v>94</v>
      </c>
      <c r="L19" s="11" t="s">
        <v>37</v>
      </c>
      <c r="M19" s="38" t="s">
        <v>93</v>
      </c>
      <c r="N19" s="11" t="s">
        <v>36</v>
      </c>
      <c r="O19" s="38" t="s">
        <v>93</v>
      </c>
      <c r="P19" s="16" t="s">
        <v>30</v>
      </c>
      <c r="Q19" s="87" t="s">
        <v>94</v>
      </c>
      <c r="R19" s="11" t="s">
        <v>36</v>
      </c>
      <c r="S19" s="38" t="s">
        <v>93</v>
      </c>
      <c r="T19" s="61"/>
      <c r="U19" s="61"/>
      <c r="V19" s="61"/>
      <c r="W19" s="61"/>
      <c r="X19" s="61"/>
      <c r="Y19" s="61"/>
      <c r="Z19" s="68"/>
      <c r="AA19" s="68"/>
      <c r="AB19" s="16" t="s">
        <v>30</v>
      </c>
      <c r="AC19" s="13" t="s">
        <v>94</v>
      </c>
      <c r="AD19" s="68"/>
      <c r="AE19" s="68"/>
      <c r="AF19" s="68"/>
      <c r="AG19" s="68"/>
      <c r="AH19" s="68"/>
      <c r="AI19" s="10"/>
      <c r="AJ19" s="17" t="s">
        <v>30</v>
      </c>
      <c r="AK19" s="14" t="s">
        <v>94</v>
      </c>
      <c r="AL19" s="10"/>
      <c r="AM19" s="10"/>
      <c r="AN19" s="17" t="s">
        <v>30</v>
      </c>
      <c r="AO19" s="14" t="s">
        <v>94</v>
      </c>
    </row>
    <row r="20" spans="1:41" ht="12.75">
      <c r="A20" s="3">
        <v>14</v>
      </c>
      <c r="B20" s="135" t="s">
        <v>131</v>
      </c>
      <c r="C20" s="137" t="s">
        <v>93</v>
      </c>
      <c r="D20" s="122" t="s">
        <v>38</v>
      </c>
      <c r="E20" s="39" t="s">
        <v>93</v>
      </c>
      <c r="F20" s="11" t="s">
        <v>36</v>
      </c>
      <c r="G20" s="38" t="s">
        <v>93</v>
      </c>
      <c r="H20" s="67" t="s">
        <v>30</v>
      </c>
      <c r="I20" s="14" t="s">
        <v>94</v>
      </c>
      <c r="J20" s="17" t="s">
        <v>30</v>
      </c>
      <c r="K20" s="67" t="s">
        <v>94</v>
      </c>
      <c r="L20" s="11" t="s">
        <v>37</v>
      </c>
      <c r="M20" s="38" t="s">
        <v>93</v>
      </c>
      <c r="N20" s="11" t="s">
        <v>36</v>
      </c>
      <c r="O20" s="38" t="s">
        <v>93</v>
      </c>
      <c r="P20" s="17" t="s">
        <v>30</v>
      </c>
      <c r="Q20" s="67" t="s">
        <v>94</v>
      </c>
      <c r="R20" s="11" t="s">
        <v>36</v>
      </c>
      <c r="S20" s="38" t="s">
        <v>93</v>
      </c>
      <c r="T20" s="61"/>
      <c r="U20" s="61"/>
      <c r="V20" s="61"/>
      <c r="W20" s="61"/>
      <c r="X20" s="61"/>
      <c r="Y20" s="61"/>
      <c r="Z20" s="68"/>
      <c r="AA20" s="68"/>
      <c r="AB20" s="17" t="s">
        <v>30</v>
      </c>
      <c r="AC20" s="14" t="s">
        <v>94</v>
      </c>
      <c r="AD20" s="68"/>
      <c r="AE20" s="68"/>
      <c r="AF20" s="68"/>
      <c r="AG20" s="68"/>
      <c r="AH20" s="68"/>
      <c r="AI20" s="10"/>
      <c r="AJ20" s="17" t="s">
        <v>30</v>
      </c>
      <c r="AK20" s="14" t="s">
        <v>94</v>
      </c>
      <c r="AL20" s="10"/>
      <c r="AM20" s="10"/>
      <c r="AN20" s="17" t="s">
        <v>30</v>
      </c>
      <c r="AO20" s="14" t="s">
        <v>94</v>
      </c>
    </row>
    <row r="21" spans="1:41" ht="13.5" thickBot="1">
      <c r="A21" s="3">
        <v>15</v>
      </c>
      <c r="B21" s="135" t="s">
        <v>131</v>
      </c>
      <c r="C21" s="137" t="s">
        <v>93</v>
      </c>
      <c r="D21" s="122" t="s">
        <v>39</v>
      </c>
      <c r="E21" s="39" t="s">
        <v>93</v>
      </c>
      <c r="F21" s="11" t="s">
        <v>36</v>
      </c>
      <c r="G21" s="38" t="s">
        <v>93</v>
      </c>
      <c r="H21" s="88" t="s">
        <v>30</v>
      </c>
      <c r="I21" s="15" t="s">
        <v>94</v>
      </c>
      <c r="J21" s="18" t="s">
        <v>30</v>
      </c>
      <c r="K21" s="88" t="s">
        <v>94</v>
      </c>
      <c r="L21" s="11" t="s">
        <v>115</v>
      </c>
      <c r="M21" s="38" t="s">
        <v>93</v>
      </c>
      <c r="N21" s="11" t="s">
        <v>36</v>
      </c>
      <c r="O21" s="38" t="s">
        <v>93</v>
      </c>
      <c r="P21" s="18" t="s">
        <v>30</v>
      </c>
      <c r="Q21" s="88" t="s">
        <v>94</v>
      </c>
      <c r="R21" s="11" t="s">
        <v>36</v>
      </c>
      <c r="S21" s="38" t="s">
        <v>93</v>
      </c>
      <c r="T21" s="61"/>
      <c r="U21" s="61"/>
      <c r="V21" s="61"/>
      <c r="W21" s="61"/>
      <c r="X21" s="61"/>
      <c r="Y21" s="61"/>
      <c r="Z21" s="68"/>
      <c r="AA21" s="68"/>
      <c r="AB21" s="18" t="s">
        <v>30</v>
      </c>
      <c r="AC21" s="15" t="s">
        <v>94</v>
      </c>
      <c r="AD21" s="68"/>
      <c r="AE21" s="68"/>
      <c r="AF21" s="68"/>
      <c r="AG21" s="68"/>
      <c r="AH21" s="68"/>
      <c r="AI21" s="10"/>
      <c r="AJ21" s="18" t="s">
        <v>30</v>
      </c>
      <c r="AK21" s="15" t="s">
        <v>94</v>
      </c>
      <c r="AL21" s="10"/>
      <c r="AM21" s="10"/>
      <c r="AN21" s="18" t="s">
        <v>30</v>
      </c>
      <c r="AO21" s="15" t="s">
        <v>94</v>
      </c>
    </row>
    <row r="22" spans="1:41" ht="13.5" thickBot="1">
      <c r="A22" s="3">
        <v>16</v>
      </c>
      <c r="B22" s="135" t="s">
        <v>131</v>
      </c>
      <c r="C22" s="137" t="s">
        <v>93</v>
      </c>
      <c r="D22" s="122" t="s">
        <v>39</v>
      </c>
      <c r="E22" s="39" t="s">
        <v>93</v>
      </c>
      <c r="F22" s="12" t="s">
        <v>36</v>
      </c>
      <c r="G22" s="42" t="s">
        <v>93</v>
      </c>
      <c r="L22" s="12" t="s">
        <v>115</v>
      </c>
      <c r="M22" s="42" t="s">
        <v>93</v>
      </c>
      <c r="N22" s="12" t="s">
        <v>36</v>
      </c>
      <c r="O22" s="42" t="s">
        <v>93</v>
      </c>
      <c r="P22" s="61"/>
      <c r="Q22" s="61"/>
      <c r="R22" s="11" t="s">
        <v>36</v>
      </c>
      <c r="S22" s="38" t="s">
        <v>93</v>
      </c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O22" s="6"/>
    </row>
    <row r="23" spans="1:41" ht="12.75">
      <c r="A23" s="3">
        <v>17</v>
      </c>
      <c r="B23" s="148" t="s">
        <v>131</v>
      </c>
      <c r="C23" s="149" t="s">
        <v>94</v>
      </c>
      <c r="D23" s="154" t="s">
        <v>30</v>
      </c>
      <c r="E23" s="87" t="s">
        <v>94</v>
      </c>
      <c r="F23" s="16" t="s">
        <v>30</v>
      </c>
      <c r="G23" s="13" t="s">
        <v>94</v>
      </c>
      <c r="L23" s="16" t="s">
        <v>30</v>
      </c>
      <c r="M23" s="13" t="s">
        <v>94</v>
      </c>
      <c r="N23" s="16" t="s">
        <v>30</v>
      </c>
      <c r="O23" s="13" t="s">
        <v>94</v>
      </c>
      <c r="P23" s="61"/>
      <c r="R23" s="16" t="s">
        <v>30</v>
      </c>
      <c r="S23" s="13" t="s">
        <v>94</v>
      </c>
      <c r="AO23" s="6"/>
    </row>
    <row r="24" spans="1:41" ht="12.75">
      <c r="A24" s="3">
        <v>18</v>
      </c>
      <c r="B24" s="150" t="s">
        <v>131</v>
      </c>
      <c r="C24" s="151" t="s">
        <v>94</v>
      </c>
      <c r="D24" s="155" t="s">
        <v>30</v>
      </c>
      <c r="E24" s="67" t="s">
        <v>94</v>
      </c>
      <c r="F24" s="17" t="s">
        <v>30</v>
      </c>
      <c r="G24" s="14" t="s">
        <v>94</v>
      </c>
      <c r="L24" s="17" t="s">
        <v>30</v>
      </c>
      <c r="M24" s="14" t="s">
        <v>94</v>
      </c>
      <c r="N24" s="17" t="s">
        <v>30</v>
      </c>
      <c r="O24" s="14" t="s">
        <v>94</v>
      </c>
      <c r="P24" s="61"/>
      <c r="R24" s="17" t="s">
        <v>30</v>
      </c>
      <c r="S24" s="14" t="s">
        <v>94</v>
      </c>
      <c r="AO24" s="6"/>
    </row>
    <row r="25" spans="1:41" ht="12.75">
      <c r="A25" s="3">
        <v>19</v>
      </c>
      <c r="B25" s="150" t="s">
        <v>131</v>
      </c>
      <c r="C25" s="151" t="s">
        <v>94</v>
      </c>
      <c r="D25" s="155" t="s">
        <v>30</v>
      </c>
      <c r="E25" s="67" t="s">
        <v>94</v>
      </c>
      <c r="F25" s="17" t="s">
        <v>30</v>
      </c>
      <c r="G25" s="14" t="s">
        <v>94</v>
      </c>
      <c r="L25" s="17" t="s">
        <v>30</v>
      </c>
      <c r="M25" s="14" t="s">
        <v>94</v>
      </c>
      <c r="N25" s="17" t="s">
        <v>30</v>
      </c>
      <c r="O25" s="14" t="s">
        <v>94</v>
      </c>
      <c r="P25" s="61"/>
      <c r="R25" s="17" t="s">
        <v>30</v>
      </c>
      <c r="S25" s="14" t="s">
        <v>94</v>
      </c>
      <c r="AB25" s="66"/>
      <c r="AO25" s="6"/>
    </row>
    <row r="26" spans="1:41" ht="13.5" thickBot="1">
      <c r="A26" s="3">
        <v>20</v>
      </c>
      <c r="B26" s="152" t="s">
        <v>131</v>
      </c>
      <c r="C26" s="153" t="s">
        <v>94</v>
      </c>
      <c r="D26" s="156" t="s">
        <v>30</v>
      </c>
      <c r="E26" s="88" t="s">
        <v>94</v>
      </c>
      <c r="F26" s="18" t="s">
        <v>30</v>
      </c>
      <c r="G26" s="15" t="s">
        <v>94</v>
      </c>
      <c r="L26" s="18" t="s">
        <v>30</v>
      </c>
      <c r="M26" s="15" t="s">
        <v>94</v>
      </c>
      <c r="N26" s="18" t="s">
        <v>30</v>
      </c>
      <c r="O26" s="15" t="s">
        <v>94</v>
      </c>
      <c r="P26" s="61"/>
      <c r="R26" s="18" t="s">
        <v>30</v>
      </c>
      <c r="S26" s="15" t="s">
        <v>94</v>
      </c>
      <c r="AB26" s="66"/>
      <c r="AO26" s="6"/>
    </row>
    <row r="27" spans="1:41" ht="12.75">
      <c r="A27" s="19"/>
      <c r="B27" s="19"/>
      <c r="C27" s="19"/>
      <c r="L27" s="61"/>
      <c r="M27" s="61"/>
      <c r="N27" s="61"/>
      <c r="O27" s="61"/>
      <c r="P27" s="61"/>
      <c r="AO27" s="6"/>
    </row>
    <row r="28" spans="1:41" ht="13.5" thickBot="1">
      <c r="A28" s="19"/>
      <c r="B28" s="19"/>
      <c r="C28" s="19"/>
      <c r="F28" s="20"/>
      <c r="G28" s="20"/>
      <c r="AO28" s="6"/>
    </row>
    <row r="29" spans="1:41" ht="12.75">
      <c r="A29" s="31">
        <v>14</v>
      </c>
      <c r="B29" s="131"/>
      <c r="C29" s="131"/>
      <c r="D29" s="32" t="s">
        <v>91</v>
      </c>
      <c r="E29" s="65"/>
      <c r="F29" s="20"/>
      <c r="G29" s="20"/>
      <c r="AO29" s="6"/>
    </row>
    <row r="30" spans="1:41" ht="13.5" thickBot="1">
      <c r="A30" s="33">
        <f>A29*10</f>
        <v>140</v>
      </c>
      <c r="B30" s="132"/>
      <c r="C30" s="132"/>
      <c r="D30" s="34" t="s">
        <v>92</v>
      </c>
      <c r="E30" s="66"/>
      <c r="F30" s="20"/>
      <c r="G30" s="20"/>
      <c r="AO30" s="6"/>
    </row>
    <row r="31" spans="1:41" ht="12.75">
      <c r="A31" s="19"/>
      <c r="B31" s="19"/>
      <c r="C31" s="19"/>
      <c r="F31" s="20"/>
      <c r="G31" s="20"/>
      <c r="AO31" s="6"/>
    </row>
    <row r="32" spans="1:41" ht="12.75">
      <c r="A32" s="19"/>
      <c r="B32" s="19"/>
      <c r="C32" s="19"/>
      <c r="D32" s="19"/>
      <c r="E32" s="19"/>
      <c r="F32" s="19"/>
      <c r="G32" s="19"/>
      <c r="AO32" s="6"/>
    </row>
    <row r="33" spans="1:45" ht="12.75">
      <c r="A33" s="19" t="s">
        <v>14</v>
      </c>
      <c r="B33" s="19"/>
      <c r="C33" s="19"/>
      <c r="D33" s="19" t="s">
        <v>41</v>
      </c>
      <c r="E33" s="19"/>
      <c r="G33" s="19"/>
      <c r="H33" s="19" t="s">
        <v>42</v>
      </c>
      <c r="I33" s="19"/>
      <c r="K33" s="19"/>
      <c r="L33" s="19" t="s">
        <v>43</v>
      </c>
      <c r="M33" s="19"/>
      <c r="O33" s="3"/>
      <c r="P33" s="19" t="s">
        <v>44</v>
      </c>
      <c r="T33" s="19" t="s">
        <v>45</v>
      </c>
      <c r="X33" s="19" t="s">
        <v>46</v>
      </c>
      <c r="Z33" s="19" t="s">
        <v>47</v>
      </c>
      <c r="AA33" s="19"/>
      <c r="AC33" s="19"/>
      <c r="AD33" s="19" t="s">
        <v>48</v>
      </c>
      <c r="AE33" s="19"/>
      <c r="AG33" s="19"/>
      <c r="AH33" s="19" t="s">
        <v>104</v>
      </c>
      <c r="AL33" s="19" t="s">
        <v>103</v>
      </c>
      <c r="AO33" s="6"/>
      <c r="AP33" s="19" t="s">
        <v>49</v>
      </c>
      <c r="AQ33" s="19"/>
      <c r="AR33" s="19" t="s">
        <v>50</v>
      </c>
      <c r="AS33" s="19"/>
    </row>
    <row r="34" spans="1:41" ht="12.75">
      <c r="A34" s="19"/>
      <c r="B34" s="19"/>
      <c r="C34" s="19"/>
      <c r="D34" s="19"/>
      <c r="E34" s="19"/>
      <c r="I34" s="28"/>
      <c r="J34" s="28"/>
      <c r="K34" s="28"/>
      <c r="M34" s="28"/>
      <c r="N34" s="28"/>
      <c r="O34" s="28"/>
      <c r="AO34" s="6"/>
    </row>
    <row r="35" spans="1:45" ht="12.75">
      <c r="A35" s="21">
        <v>1</v>
      </c>
      <c r="B35" s="21"/>
      <c r="C35" s="21"/>
      <c r="D35" s="22" t="s">
        <v>51</v>
      </c>
      <c r="E35" s="114"/>
      <c r="G35" s="114"/>
      <c r="H35" s="22" t="s">
        <v>51</v>
      </c>
      <c r="I35" s="114"/>
      <c r="J35" s="28"/>
      <c r="K35" s="114"/>
      <c r="L35" s="22" t="s">
        <v>51</v>
      </c>
      <c r="M35" s="114"/>
      <c r="N35" s="28"/>
      <c r="O35" s="114"/>
      <c r="P35" s="22" t="s">
        <v>22</v>
      </c>
      <c r="T35" s="22" t="s">
        <v>22</v>
      </c>
      <c r="X35" s="23" t="s">
        <v>20</v>
      </c>
      <c r="Z35" s="22" t="s">
        <v>22</v>
      </c>
      <c r="AA35" s="114"/>
      <c r="AB35" s="61"/>
      <c r="AC35" s="114"/>
      <c r="AD35" s="22" t="s">
        <v>22</v>
      </c>
      <c r="AE35" s="114"/>
      <c r="AF35" s="28"/>
      <c r="AG35" s="114"/>
      <c r="AH35" s="22" t="s">
        <v>22</v>
      </c>
      <c r="AL35" s="22" t="s">
        <v>22</v>
      </c>
      <c r="AO35" s="6"/>
      <c r="AP35" s="22" t="s">
        <v>25</v>
      </c>
      <c r="AQ35" s="22"/>
      <c r="AR35" s="22" t="s">
        <v>25</v>
      </c>
      <c r="AS35" s="22"/>
    </row>
    <row r="36" spans="1:45" ht="12.75">
      <c r="A36" s="21">
        <v>2</v>
      </c>
      <c r="B36" s="21"/>
      <c r="C36" s="21"/>
      <c r="D36" s="22" t="s">
        <v>52</v>
      </c>
      <c r="E36" s="114"/>
      <c r="G36" s="114"/>
      <c r="H36" s="22" t="s">
        <v>52</v>
      </c>
      <c r="I36" s="114"/>
      <c r="J36" s="28"/>
      <c r="K36" s="114"/>
      <c r="L36" s="22" t="s">
        <v>52</v>
      </c>
      <c r="M36" s="114"/>
      <c r="N36" s="28"/>
      <c r="O36" s="114"/>
      <c r="P36" s="22" t="s">
        <v>25</v>
      </c>
      <c r="T36" s="22" t="s">
        <v>25</v>
      </c>
      <c r="X36" s="23">
        <v>1</v>
      </c>
      <c r="Z36" s="22" t="s">
        <v>25</v>
      </c>
      <c r="AA36" s="114"/>
      <c r="AB36" s="61"/>
      <c r="AC36" s="114"/>
      <c r="AD36" s="22" t="s">
        <v>25</v>
      </c>
      <c r="AE36" s="114"/>
      <c r="AF36" s="28"/>
      <c r="AG36" s="114"/>
      <c r="AH36" s="22" t="s">
        <v>25</v>
      </c>
      <c r="AL36" s="22" t="s">
        <v>25</v>
      </c>
      <c r="AO36" s="6"/>
      <c r="AP36" s="23" t="s">
        <v>20</v>
      </c>
      <c r="AQ36" s="23"/>
      <c r="AR36" s="23" t="s">
        <v>20</v>
      </c>
      <c r="AS36" s="23"/>
    </row>
    <row r="37" spans="1:45" ht="12.75">
      <c r="A37" s="21">
        <v>3</v>
      </c>
      <c r="B37" s="21"/>
      <c r="C37" s="21"/>
      <c r="D37" s="22" t="s">
        <v>53</v>
      </c>
      <c r="E37" s="114"/>
      <c r="G37" s="114"/>
      <c r="H37" s="22" t="s">
        <v>53</v>
      </c>
      <c r="I37" s="114"/>
      <c r="J37" s="28"/>
      <c r="K37" s="114"/>
      <c r="L37" s="22" t="s">
        <v>53</v>
      </c>
      <c r="M37" s="114"/>
      <c r="N37" s="28"/>
      <c r="O37" s="114"/>
      <c r="P37" s="23" t="s">
        <v>20</v>
      </c>
      <c r="T37" s="23" t="s">
        <v>20</v>
      </c>
      <c r="X37" s="23">
        <v>2</v>
      </c>
      <c r="Z37" s="23" t="s">
        <v>20</v>
      </c>
      <c r="AA37" s="114"/>
      <c r="AB37" s="61"/>
      <c r="AC37" s="114"/>
      <c r="AD37" s="23" t="s">
        <v>20</v>
      </c>
      <c r="AE37" s="114"/>
      <c r="AF37" s="28"/>
      <c r="AG37" s="114"/>
      <c r="AH37" s="23" t="s">
        <v>20</v>
      </c>
      <c r="AL37" s="23" t="s">
        <v>20</v>
      </c>
      <c r="AO37" s="6"/>
      <c r="AP37" s="23">
        <v>1</v>
      </c>
      <c r="AQ37" s="23"/>
      <c r="AR37" s="23">
        <v>1</v>
      </c>
      <c r="AS37" s="23"/>
    </row>
    <row r="38" spans="1:45" ht="12.75">
      <c r="A38" s="21">
        <v>4</v>
      </c>
      <c r="B38" s="21"/>
      <c r="C38" s="21"/>
      <c r="D38" s="22" t="s">
        <v>54</v>
      </c>
      <c r="E38" s="114"/>
      <c r="G38" s="114"/>
      <c r="H38" s="22" t="s">
        <v>55</v>
      </c>
      <c r="I38" s="114"/>
      <c r="J38" s="28"/>
      <c r="K38" s="114"/>
      <c r="L38" s="22" t="s">
        <v>55</v>
      </c>
      <c r="M38" s="114"/>
      <c r="N38" s="28"/>
      <c r="O38" s="114"/>
      <c r="P38" s="23">
        <v>1</v>
      </c>
      <c r="T38" s="23">
        <v>1</v>
      </c>
      <c r="X38" s="21"/>
      <c r="Z38" s="23">
        <v>1</v>
      </c>
      <c r="AA38" s="114"/>
      <c r="AB38" s="61"/>
      <c r="AC38" s="114"/>
      <c r="AD38" s="23">
        <v>1</v>
      </c>
      <c r="AE38" s="114"/>
      <c r="AF38" s="28"/>
      <c r="AG38" s="114"/>
      <c r="AH38" s="23">
        <v>1</v>
      </c>
      <c r="AL38" s="23">
        <v>1</v>
      </c>
      <c r="AO38" s="6"/>
      <c r="AP38" s="23">
        <v>2</v>
      </c>
      <c r="AQ38" s="23"/>
      <c r="AR38" s="23">
        <v>2</v>
      </c>
      <c r="AS38" s="23"/>
    </row>
    <row r="39" spans="1:45" ht="12.75">
      <c r="A39" s="21">
        <v>5</v>
      </c>
      <c r="B39" s="21"/>
      <c r="C39" s="21"/>
      <c r="D39" s="22" t="s">
        <v>55</v>
      </c>
      <c r="E39" s="114"/>
      <c r="G39" s="114"/>
      <c r="H39" s="22" t="s">
        <v>56</v>
      </c>
      <c r="I39" s="114"/>
      <c r="J39" s="28"/>
      <c r="K39" s="114"/>
      <c r="L39" s="22" t="s">
        <v>56</v>
      </c>
      <c r="M39" s="114"/>
      <c r="N39" s="28"/>
      <c r="O39" s="3"/>
      <c r="P39" s="23">
        <v>2</v>
      </c>
      <c r="T39" s="23">
        <v>2</v>
      </c>
      <c r="X39" s="21"/>
      <c r="Z39" s="23">
        <v>2</v>
      </c>
      <c r="AA39" s="114"/>
      <c r="AB39" s="61"/>
      <c r="AC39" s="114"/>
      <c r="AD39" s="23">
        <v>2</v>
      </c>
      <c r="AE39" s="114"/>
      <c r="AF39" s="28"/>
      <c r="AG39" s="114"/>
      <c r="AH39" s="23">
        <v>2</v>
      </c>
      <c r="AL39" s="23">
        <v>2</v>
      </c>
      <c r="AO39" s="6"/>
      <c r="AP39" s="23" t="s">
        <v>31</v>
      </c>
      <c r="AQ39" s="23"/>
      <c r="AR39" s="23">
        <v>3</v>
      </c>
      <c r="AS39" s="23"/>
    </row>
    <row r="40" spans="1:45" ht="12.75">
      <c r="A40" s="21">
        <v>6</v>
      </c>
      <c r="B40" s="21"/>
      <c r="C40" s="21"/>
      <c r="D40" s="22" t="s">
        <v>56</v>
      </c>
      <c r="E40" s="114"/>
      <c r="G40" s="114"/>
      <c r="H40" s="23" t="s">
        <v>20</v>
      </c>
      <c r="I40" s="114"/>
      <c r="J40" s="28"/>
      <c r="K40" s="114"/>
      <c r="L40" s="23" t="s">
        <v>20</v>
      </c>
      <c r="M40" s="114"/>
      <c r="N40" s="28"/>
      <c r="O40" s="3"/>
      <c r="P40" s="23">
        <v>3</v>
      </c>
      <c r="T40" s="23">
        <v>3</v>
      </c>
      <c r="X40" s="21"/>
      <c r="Z40" s="23">
        <v>3</v>
      </c>
      <c r="AA40" s="114"/>
      <c r="AB40" s="61"/>
      <c r="AC40" s="114"/>
      <c r="AD40" s="23">
        <v>3</v>
      </c>
      <c r="AE40" s="114"/>
      <c r="AF40" s="28"/>
      <c r="AG40" s="114"/>
      <c r="AH40" s="23">
        <v>3</v>
      </c>
      <c r="AL40" s="23">
        <v>3</v>
      </c>
      <c r="AO40" s="6"/>
      <c r="AP40" s="23" t="s">
        <v>29</v>
      </c>
      <c r="AQ40" s="23"/>
      <c r="AR40" s="23" t="s">
        <v>31</v>
      </c>
      <c r="AS40" s="23"/>
    </row>
    <row r="41" spans="1:45" ht="12.75">
      <c r="A41" s="21">
        <v>7</v>
      </c>
      <c r="B41" s="21"/>
      <c r="C41" s="21"/>
      <c r="D41" s="23" t="s">
        <v>20</v>
      </c>
      <c r="E41" s="114"/>
      <c r="G41" s="114"/>
      <c r="H41" s="23">
        <v>1</v>
      </c>
      <c r="I41" s="114"/>
      <c r="J41" s="28"/>
      <c r="K41" s="114"/>
      <c r="L41" s="23">
        <v>1</v>
      </c>
      <c r="M41" s="114"/>
      <c r="N41" s="28"/>
      <c r="O41" s="3"/>
      <c r="P41" s="23" t="s">
        <v>57</v>
      </c>
      <c r="T41" s="23" t="s">
        <v>31</v>
      </c>
      <c r="X41" s="21"/>
      <c r="Z41" s="23">
        <v>4</v>
      </c>
      <c r="AA41" s="114"/>
      <c r="AB41" s="61"/>
      <c r="AC41" s="114"/>
      <c r="AD41" s="23" t="s">
        <v>31</v>
      </c>
      <c r="AE41" s="114"/>
      <c r="AF41" s="28"/>
      <c r="AG41" s="114"/>
      <c r="AH41" s="23" t="s">
        <v>31</v>
      </c>
      <c r="AL41" s="23" t="s">
        <v>58</v>
      </c>
      <c r="AO41" s="6"/>
      <c r="AP41" s="21"/>
      <c r="AQ41" s="21"/>
      <c r="AR41" s="21"/>
      <c r="AS41" s="21"/>
    </row>
    <row r="42" spans="1:45" ht="12.75">
      <c r="A42" s="21">
        <v>8</v>
      </c>
      <c r="B42" s="21"/>
      <c r="C42" s="21"/>
      <c r="D42" s="23">
        <v>1</v>
      </c>
      <c r="E42" s="114"/>
      <c r="G42" s="114"/>
      <c r="H42" s="23">
        <v>2</v>
      </c>
      <c r="I42" s="114"/>
      <c r="J42" s="28"/>
      <c r="K42" s="114"/>
      <c r="L42" s="23">
        <v>2</v>
      </c>
      <c r="M42" s="114"/>
      <c r="N42" s="28"/>
      <c r="O42" s="3"/>
      <c r="P42" s="23" t="s">
        <v>59</v>
      </c>
      <c r="T42" s="23" t="s">
        <v>29</v>
      </c>
      <c r="X42" s="21"/>
      <c r="Z42" s="23" t="s">
        <v>60</v>
      </c>
      <c r="AA42" s="114"/>
      <c r="AB42" s="61"/>
      <c r="AC42" s="114"/>
      <c r="AD42" s="23" t="s">
        <v>29</v>
      </c>
      <c r="AE42" s="114"/>
      <c r="AF42" s="28"/>
      <c r="AG42" s="114"/>
      <c r="AH42" s="23" t="s">
        <v>29</v>
      </c>
      <c r="AL42" s="23" t="s">
        <v>29</v>
      </c>
      <c r="AO42" s="6"/>
      <c r="AP42" s="21"/>
      <c r="AQ42" s="21"/>
      <c r="AR42" s="21"/>
      <c r="AS42" s="21"/>
    </row>
    <row r="43" spans="1:45" ht="12.75">
      <c r="A43" s="21">
        <v>9</v>
      </c>
      <c r="B43" s="21"/>
      <c r="C43" s="21"/>
      <c r="D43" s="23">
        <v>2</v>
      </c>
      <c r="E43" s="114"/>
      <c r="G43" s="114"/>
      <c r="H43" s="23">
        <v>3</v>
      </c>
      <c r="I43" s="114"/>
      <c r="J43" s="28"/>
      <c r="K43" s="114"/>
      <c r="L43" s="23">
        <v>3</v>
      </c>
      <c r="M43" s="114"/>
      <c r="N43" s="28"/>
      <c r="O43" s="3"/>
      <c r="P43" s="23" t="s">
        <v>61</v>
      </c>
      <c r="T43" s="21"/>
      <c r="X43" s="21"/>
      <c r="Z43" s="23" t="s">
        <v>62</v>
      </c>
      <c r="AA43" s="114"/>
      <c r="AB43" s="61"/>
      <c r="AC43" s="114"/>
      <c r="AD43" s="21"/>
      <c r="AE43" s="114"/>
      <c r="AF43" s="28"/>
      <c r="AG43" s="114"/>
      <c r="AH43" s="21"/>
      <c r="AL43" s="21"/>
      <c r="AO43" s="6"/>
      <c r="AP43" s="21"/>
      <c r="AQ43" s="21"/>
      <c r="AR43" s="21"/>
      <c r="AS43" s="21"/>
    </row>
    <row r="44" spans="1:45" ht="12.75">
      <c r="A44" s="21">
        <v>10</v>
      </c>
      <c r="B44" s="21"/>
      <c r="C44" s="21"/>
      <c r="D44" s="23">
        <v>3</v>
      </c>
      <c r="E44" s="114"/>
      <c r="G44" s="114"/>
      <c r="H44" s="23" t="s">
        <v>57</v>
      </c>
      <c r="I44" s="114"/>
      <c r="J44" s="28"/>
      <c r="K44" s="114"/>
      <c r="L44" s="23" t="s">
        <v>57</v>
      </c>
      <c r="M44" s="114"/>
      <c r="N44" s="28"/>
      <c r="O44" s="3"/>
      <c r="P44" s="23" t="s">
        <v>63</v>
      </c>
      <c r="T44" s="21"/>
      <c r="X44" s="21"/>
      <c r="Z44" s="23" t="s">
        <v>29</v>
      </c>
      <c r="AA44" s="114"/>
      <c r="AB44" s="61"/>
      <c r="AC44" s="114"/>
      <c r="AD44" s="21"/>
      <c r="AE44" s="114"/>
      <c r="AF44" s="28"/>
      <c r="AG44" s="114"/>
      <c r="AH44" s="21"/>
      <c r="AL44" s="21"/>
      <c r="AO44" s="6"/>
      <c r="AP44" s="21"/>
      <c r="AQ44" s="21"/>
      <c r="AR44" s="21"/>
      <c r="AS44" s="21"/>
    </row>
    <row r="45" spans="1:45" ht="12.75">
      <c r="A45" s="21">
        <v>11</v>
      </c>
      <c r="B45" s="21"/>
      <c r="C45" s="21"/>
      <c r="D45" s="23">
        <v>4</v>
      </c>
      <c r="E45" s="114"/>
      <c r="G45" s="114"/>
      <c r="H45" s="23" t="s">
        <v>59</v>
      </c>
      <c r="I45" s="114"/>
      <c r="J45" s="28"/>
      <c r="K45" s="114"/>
      <c r="L45" s="23" t="s">
        <v>59</v>
      </c>
      <c r="M45" s="114"/>
      <c r="N45" s="28"/>
      <c r="O45" s="3"/>
      <c r="P45" s="21"/>
      <c r="T45" s="21"/>
      <c r="X45" s="21"/>
      <c r="Z45" s="21"/>
      <c r="AA45" s="114"/>
      <c r="AB45" s="61"/>
      <c r="AC45" s="114"/>
      <c r="AD45" s="21"/>
      <c r="AE45" s="114"/>
      <c r="AF45" s="28"/>
      <c r="AG45" s="114"/>
      <c r="AH45" s="21"/>
      <c r="AL45" s="21"/>
      <c r="AO45" s="6"/>
      <c r="AP45" s="21"/>
      <c r="AQ45" s="21"/>
      <c r="AR45" s="21"/>
      <c r="AS45" s="21"/>
    </row>
    <row r="46" spans="1:45" ht="12.75">
      <c r="A46" s="21">
        <v>12</v>
      </c>
      <c r="B46" s="21"/>
      <c r="C46" s="21"/>
      <c r="D46" s="23" t="s">
        <v>57</v>
      </c>
      <c r="E46" s="114"/>
      <c r="G46" s="114"/>
      <c r="H46" s="23" t="s">
        <v>61</v>
      </c>
      <c r="I46" s="114"/>
      <c r="J46" s="28"/>
      <c r="K46" s="114"/>
      <c r="L46" s="23" t="s">
        <v>61</v>
      </c>
      <c r="M46" s="114"/>
      <c r="N46" s="28"/>
      <c r="O46" s="3"/>
      <c r="P46" s="21"/>
      <c r="T46" s="21"/>
      <c r="X46" s="21"/>
      <c r="Z46" s="21"/>
      <c r="AA46" s="114"/>
      <c r="AB46" s="61"/>
      <c r="AC46" s="114"/>
      <c r="AD46" s="21"/>
      <c r="AE46" s="114"/>
      <c r="AF46" s="28"/>
      <c r="AG46" s="114"/>
      <c r="AH46" s="21"/>
      <c r="AL46" s="21"/>
      <c r="AO46" s="6"/>
      <c r="AP46" s="21"/>
      <c r="AQ46" s="21"/>
      <c r="AR46" s="21"/>
      <c r="AS46" s="21"/>
    </row>
    <row r="47" spans="1:45" ht="12.75">
      <c r="A47" s="21">
        <v>13</v>
      </c>
      <c r="B47" s="21"/>
      <c r="C47" s="21"/>
      <c r="D47" s="23" t="s">
        <v>59</v>
      </c>
      <c r="E47" s="114"/>
      <c r="G47" s="114"/>
      <c r="H47" s="23" t="s">
        <v>63</v>
      </c>
      <c r="I47" s="114"/>
      <c r="J47" s="28"/>
      <c r="K47" s="114"/>
      <c r="L47" s="23" t="s">
        <v>63</v>
      </c>
      <c r="M47" s="114"/>
      <c r="N47" s="28"/>
      <c r="O47" s="3"/>
      <c r="P47" s="21"/>
      <c r="T47" s="21"/>
      <c r="X47" s="21"/>
      <c r="Z47" s="21"/>
      <c r="AA47" s="114"/>
      <c r="AB47" s="61"/>
      <c r="AC47" s="114"/>
      <c r="AD47" s="21"/>
      <c r="AE47" s="114"/>
      <c r="AF47" s="28"/>
      <c r="AG47" s="114"/>
      <c r="AH47" s="21"/>
      <c r="AL47" s="21"/>
      <c r="AO47" s="6"/>
      <c r="AP47" s="21"/>
      <c r="AQ47" s="21"/>
      <c r="AR47" s="21"/>
      <c r="AS47" s="21"/>
    </row>
    <row r="48" spans="1:45" ht="12.75">
      <c r="A48" s="21">
        <v>14</v>
      </c>
      <c r="B48" s="21"/>
      <c r="C48" s="21"/>
      <c r="D48" s="23" t="s">
        <v>127</v>
      </c>
      <c r="E48" s="114"/>
      <c r="G48" s="66"/>
      <c r="H48" s="24"/>
      <c r="I48" s="114"/>
      <c r="J48" s="28"/>
      <c r="K48" s="114"/>
      <c r="L48" s="21"/>
      <c r="M48" s="114"/>
      <c r="N48" s="28"/>
      <c r="O48" s="3"/>
      <c r="P48" s="21"/>
      <c r="T48" s="21"/>
      <c r="X48" s="21"/>
      <c r="Z48" s="21"/>
      <c r="AA48" s="114"/>
      <c r="AB48" s="61"/>
      <c r="AC48" s="114"/>
      <c r="AD48" s="21"/>
      <c r="AE48" s="114"/>
      <c r="AF48" s="28"/>
      <c r="AG48" s="114"/>
      <c r="AH48" s="21"/>
      <c r="AL48" s="21"/>
      <c r="AO48" s="6"/>
      <c r="AP48" s="21"/>
      <c r="AQ48" s="21"/>
      <c r="AR48" s="21"/>
      <c r="AS48" s="21"/>
    </row>
    <row r="49" spans="1:45" ht="12.75">
      <c r="A49" s="21">
        <v>15</v>
      </c>
      <c r="B49" s="21"/>
      <c r="C49" s="21"/>
      <c r="D49" s="23" t="s">
        <v>61</v>
      </c>
      <c r="E49" s="114"/>
      <c r="G49" s="114"/>
      <c r="H49" s="21"/>
      <c r="I49" s="114"/>
      <c r="J49" s="28"/>
      <c r="K49" s="114"/>
      <c r="L49" s="21"/>
      <c r="M49" s="114"/>
      <c r="N49" s="28"/>
      <c r="O49" s="3"/>
      <c r="P49" s="21"/>
      <c r="T49" s="21"/>
      <c r="X49" s="21"/>
      <c r="Z49" s="21"/>
      <c r="AA49" s="114"/>
      <c r="AB49" s="61"/>
      <c r="AC49" s="114"/>
      <c r="AD49" s="21"/>
      <c r="AE49" s="114"/>
      <c r="AF49" s="28"/>
      <c r="AG49" s="114"/>
      <c r="AH49" s="21"/>
      <c r="AL49" s="21"/>
      <c r="AO49" s="6"/>
      <c r="AP49" s="21"/>
      <c r="AQ49" s="21"/>
      <c r="AR49" s="21"/>
      <c r="AS49" s="21"/>
    </row>
    <row r="50" spans="1:45" ht="12.75">
      <c r="A50" s="21">
        <v>16</v>
      </c>
      <c r="B50" s="21"/>
      <c r="C50" s="21"/>
      <c r="D50" s="23" t="s">
        <v>63</v>
      </c>
      <c r="E50" s="114"/>
      <c r="G50" s="114"/>
      <c r="H50" s="21"/>
      <c r="I50" s="114"/>
      <c r="J50" s="28"/>
      <c r="K50" s="114"/>
      <c r="L50" s="21"/>
      <c r="M50" s="114"/>
      <c r="N50" s="28"/>
      <c r="O50" s="3"/>
      <c r="P50" s="21"/>
      <c r="T50" s="21"/>
      <c r="X50" s="21"/>
      <c r="Z50" s="21"/>
      <c r="AA50" s="114"/>
      <c r="AB50" s="61"/>
      <c r="AC50" s="114"/>
      <c r="AD50" s="21"/>
      <c r="AE50" s="114"/>
      <c r="AF50" s="28"/>
      <c r="AG50" s="114"/>
      <c r="AH50" s="21"/>
      <c r="AL50" s="21"/>
      <c r="AO50" s="6"/>
      <c r="AP50" s="21"/>
      <c r="AQ50" s="21"/>
      <c r="AR50" s="21"/>
      <c r="AS50" s="21"/>
    </row>
    <row r="51" spans="1:45" ht="12.75">
      <c r="A51" s="21">
        <v>17</v>
      </c>
      <c r="B51" s="21"/>
      <c r="C51" s="21"/>
      <c r="D51" s="23" t="s">
        <v>64</v>
      </c>
      <c r="E51" s="3"/>
      <c r="G51" s="114"/>
      <c r="H51" s="21"/>
      <c r="I51" s="114"/>
      <c r="J51" s="28"/>
      <c r="K51" s="114"/>
      <c r="L51" s="21"/>
      <c r="M51" s="114"/>
      <c r="N51" s="28"/>
      <c r="O51" s="3"/>
      <c r="P51" s="21"/>
      <c r="T51" s="21"/>
      <c r="X51" s="21"/>
      <c r="Z51" s="21"/>
      <c r="AA51" s="114"/>
      <c r="AB51" s="61"/>
      <c r="AC51" s="114"/>
      <c r="AD51" s="21"/>
      <c r="AE51" s="114"/>
      <c r="AF51" s="28"/>
      <c r="AG51" s="114"/>
      <c r="AH51" s="21"/>
      <c r="AL51" s="21"/>
      <c r="AO51" s="6"/>
      <c r="AP51" s="21"/>
      <c r="AQ51" s="21"/>
      <c r="AR51" s="21"/>
      <c r="AS51" s="21"/>
    </row>
    <row r="52" spans="1:45" ht="12.75">
      <c r="A52" s="21">
        <v>18</v>
      </c>
      <c r="B52" s="21"/>
      <c r="C52" s="21"/>
      <c r="D52" s="21"/>
      <c r="E52" s="3"/>
      <c r="G52" s="114"/>
      <c r="H52" s="21"/>
      <c r="I52" s="114"/>
      <c r="J52" s="28"/>
      <c r="K52" s="114"/>
      <c r="L52" s="21"/>
      <c r="M52" s="114"/>
      <c r="N52" s="28"/>
      <c r="O52" s="3"/>
      <c r="P52" s="21"/>
      <c r="T52" s="21"/>
      <c r="X52" s="21"/>
      <c r="Z52" s="21"/>
      <c r="AA52" s="114"/>
      <c r="AB52" s="61"/>
      <c r="AC52" s="114"/>
      <c r="AD52" s="21"/>
      <c r="AE52" s="114"/>
      <c r="AF52" s="28"/>
      <c r="AG52" s="114"/>
      <c r="AH52" s="21"/>
      <c r="AL52" s="21"/>
      <c r="AO52" s="6"/>
      <c r="AP52" s="21"/>
      <c r="AQ52" s="21"/>
      <c r="AR52" s="21"/>
      <c r="AS52" s="21"/>
    </row>
    <row r="53" spans="1:45" ht="12.75">
      <c r="A53" s="21">
        <v>19</v>
      </c>
      <c r="B53" s="21"/>
      <c r="C53" s="21"/>
      <c r="D53" s="21"/>
      <c r="E53" s="3"/>
      <c r="G53" s="114"/>
      <c r="H53" s="21"/>
      <c r="I53" s="114"/>
      <c r="J53" s="28"/>
      <c r="K53" s="114"/>
      <c r="L53" s="21"/>
      <c r="M53" s="114"/>
      <c r="N53" s="28"/>
      <c r="O53" s="3"/>
      <c r="P53" s="21"/>
      <c r="T53" s="21"/>
      <c r="X53" s="21"/>
      <c r="Z53" s="21"/>
      <c r="AA53" s="114"/>
      <c r="AB53" s="61"/>
      <c r="AC53" s="114"/>
      <c r="AD53" s="21"/>
      <c r="AE53" s="114"/>
      <c r="AF53" s="28"/>
      <c r="AG53" s="114"/>
      <c r="AH53" s="21"/>
      <c r="AL53" s="21"/>
      <c r="AO53" s="6"/>
      <c r="AP53" s="21"/>
      <c r="AQ53" s="21"/>
      <c r="AR53" s="21"/>
      <c r="AS53" s="21"/>
    </row>
    <row r="54" spans="1:45" ht="12.75">
      <c r="A54" s="21">
        <v>20</v>
      </c>
      <c r="B54" s="21"/>
      <c r="C54" s="21"/>
      <c r="D54" s="21"/>
      <c r="E54" s="3"/>
      <c r="G54" s="66"/>
      <c r="H54" s="24"/>
      <c r="I54" s="66"/>
      <c r="J54" s="28"/>
      <c r="K54" s="66"/>
      <c r="L54" s="24"/>
      <c r="M54" s="66"/>
      <c r="N54" s="28"/>
      <c r="O54" s="68"/>
      <c r="P54" s="24"/>
      <c r="T54" s="24"/>
      <c r="X54" s="24"/>
      <c r="Z54" s="24"/>
      <c r="AA54" s="66"/>
      <c r="AB54" s="61"/>
      <c r="AC54" s="66"/>
      <c r="AD54" s="24"/>
      <c r="AE54" s="66"/>
      <c r="AF54" s="28"/>
      <c r="AG54" s="66"/>
      <c r="AH54" s="24"/>
      <c r="AL54" s="24"/>
      <c r="AO54" s="6"/>
      <c r="AP54" s="24"/>
      <c r="AQ54" s="24"/>
      <c r="AR54" s="24"/>
      <c r="AS54" s="24"/>
    </row>
    <row r="55" spans="1:41" ht="12.75">
      <c r="A55" s="19"/>
      <c r="B55" s="19"/>
      <c r="C55" s="19"/>
      <c r="D55" s="20"/>
      <c r="E55" s="20"/>
      <c r="I55" s="28"/>
      <c r="J55" s="28"/>
      <c r="K55" s="28"/>
      <c r="M55" s="28"/>
      <c r="N55" s="28"/>
      <c r="AO55" s="6"/>
    </row>
    <row r="56" spans="1:45" ht="12.75">
      <c r="A56" s="25" t="s">
        <v>65</v>
      </c>
      <c r="B56" s="25"/>
      <c r="C56" s="25"/>
      <c r="D56" s="19" t="s">
        <v>15</v>
      </c>
      <c r="E56" s="19"/>
      <c r="G56" s="19"/>
      <c r="H56" s="19" t="s">
        <v>16</v>
      </c>
      <c r="I56" s="19"/>
      <c r="K56" s="19"/>
      <c r="L56" s="19" t="s">
        <v>15</v>
      </c>
      <c r="M56" s="19"/>
      <c r="O56" s="19"/>
      <c r="P56" s="19" t="s">
        <v>15</v>
      </c>
      <c r="T56" s="19" t="s">
        <v>18</v>
      </c>
      <c r="X56" s="19" t="s">
        <v>17</v>
      </c>
      <c r="Z56" s="19" t="s">
        <v>16</v>
      </c>
      <c r="AA56" s="19"/>
      <c r="AC56" s="19"/>
      <c r="AD56" s="19" t="s">
        <v>18</v>
      </c>
      <c r="AE56" s="19"/>
      <c r="AG56" s="19"/>
      <c r="AH56" s="19" t="s">
        <v>16</v>
      </c>
      <c r="AL56" s="19" t="s">
        <v>16</v>
      </c>
      <c r="AO56" s="6"/>
      <c r="AP56" s="19" t="s">
        <v>18</v>
      </c>
      <c r="AQ56" s="19"/>
      <c r="AR56" s="19" t="s">
        <v>16</v>
      </c>
      <c r="AS56" s="19"/>
    </row>
    <row r="57" spans="1:45" ht="12.75">
      <c r="A57" s="25" t="s">
        <v>66</v>
      </c>
      <c r="B57" s="25"/>
      <c r="C57" s="25"/>
      <c r="D57" s="19" t="s">
        <v>15</v>
      </c>
      <c r="E57" s="19"/>
      <c r="G57" s="19"/>
      <c r="H57" s="19" t="s">
        <v>16</v>
      </c>
      <c r="I57" s="19"/>
      <c r="K57" s="19"/>
      <c r="L57" s="19" t="s">
        <v>15</v>
      </c>
      <c r="M57" s="19"/>
      <c r="O57" s="19"/>
      <c r="P57" s="19" t="s">
        <v>16</v>
      </c>
      <c r="T57" s="19" t="s">
        <v>17</v>
      </c>
      <c r="X57" s="19">
        <v>0</v>
      </c>
      <c r="Z57" s="19" t="s">
        <v>17</v>
      </c>
      <c r="AA57" s="19"/>
      <c r="AC57" s="19"/>
      <c r="AD57" s="19" t="s">
        <v>17</v>
      </c>
      <c r="AE57" s="19"/>
      <c r="AG57" s="19"/>
      <c r="AH57" s="19" t="s">
        <v>17</v>
      </c>
      <c r="AL57" s="19" t="s">
        <v>17</v>
      </c>
      <c r="AO57" s="6"/>
      <c r="AP57" s="19" t="s">
        <v>67</v>
      </c>
      <c r="AQ57" s="19"/>
      <c r="AR57" s="19" t="s">
        <v>67</v>
      </c>
      <c r="AS57" s="19"/>
    </row>
    <row r="58" spans="1:41" ht="12.75">
      <c r="A58" s="19"/>
      <c r="B58" s="19"/>
      <c r="C58" s="19"/>
      <c r="F58" s="20"/>
      <c r="G58" s="20"/>
      <c r="AO58" s="6"/>
    </row>
    <row r="59" spans="1:41" ht="12.75">
      <c r="A59" s="19"/>
      <c r="B59" s="19"/>
      <c r="C59" s="19"/>
      <c r="F59" s="20"/>
      <c r="G59" s="20"/>
      <c r="AO59" s="6"/>
    </row>
  </sheetData>
  <sheetProtection/>
  <conditionalFormatting sqref="F23 G23:G26 D23:E26 H19:K19 D29:E29 K7:K14 L23:O23 L7:M16 N7:O14 R23:S23 AE14:AE16 AM14:AM16 M24:M26 AG7:AG12 V15 W15:W16 D7:I16 Q7:S14 V7:V12 W10:W12 Y14:Y16 AA14:AA16 AC7:AC15 AN7:AO15 W7:Y9 AA7:AA9 AE7:AE9 AH7:AI9 AL7:AM9 AJ7:AK15 U12:U16 S24:S26 O25 U7:U8 T9:U10 AP7:AU10 F11:G17">
    <cfRule type="cellIs" priority="13" dxfId="8" operator="equal" stopIfTrue="1">
      <formula>"Krav"</formula>
    </cfRule>
    <cfRule type="cellIs" priority="14" dxfId="7" operator="equal" stopIfTrue="1">
      <formula>"Valgfri"</formula>
    </cfRule>
    <cfRule type="cellIs" priority="15" dxfId="6" operator="equal" stopIfTrue="1">
      <formula>"Brutto"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9.140625" style="30" customWidth="1"/>
    <col min="2" max="2" width="29.7109375" style="29" bestFit="1" customWidth="1"/>
    <col min="3" max="3" width="20.421875" style="29" bestFit="1" customWidth="1"/>
    <col min="4" max="4" width="20.7109375" style="29" bestFit="1" customWidth="1"/>
    <col min="5" max="5" width="25.00390625" style="29" bestFit="1" customWidth="1"/>
    <col min="6" max="7" width="14.140625" style="29" bestFit="1" customWidth="1"/>
    <col min="8" max="11" width="16.8515625" style="29" bestFit="1" customWidth="1"/>
    <col min="12" max="12" width="18.8515625" style="29" bestFit="1" customWidth="1"/>
    <col min="13" max="14" width="15.7109375" style="29" bestFit="1" customWidth="1"/>
    <col min="15" max="16" width="20.57421875" style="29" bestFit="1" customWidth="1"/>
    <col min="17" max="18" width="12.421875" style="29" bestFit="1" customWidth="1"/>
    <col min="19" max="20" width="11.7109375" style="29" bestFit="1" customWidth="1"/>
    <col min="21" max="16384" width="9.140625" style="27" customWidth="1"/>
  </cols>
  <sheetData>
    <row r="1" spans="1:2" ht="12.75">
      <c r="A1" s="99">
        <v>1</v>
      </c>
      <c r="B1" s="100" t="s">
        <v>133</v>
      </c>
    </row>
    <row r="2" spans="1:2" ht="12.75">
      <c r="A2" s="99">
        <v>2</v>
      </c>
      <c r="B2" s="100" t="s">
        <v>68</v>
      </c>
    </row>
    <row r="3" spans="1:2" ht="12.75">
      <c r="A3" s="99">
        <v>3</v>
      </c>
      <c r="B3" s="100" t="s">
        <v>69</v>
      </c>
    </row>
    <row r="4" spans="1:2" ht="12.75">
      <c r="A4" s="99">
        <v>4</v>
      </c>
      <c r="B4" s="100" t="s">
        <v>70</v>
      </c>
    </row>
    <row r="5" spans="1:2" ht="12.75">
      <c r="A5" s="99">
        <v>5</v>
      </c>
      <c r="B5" s="100" t="s">
        <v>71</v>
      </c>
    </row>
    <row r="6" spans="1:5" ht="12.75">
      <c r="A6" s="99">
        <v>6</v>
      </c>
      <c r="B6" s="100" t="s">
        <v>72</v>
      </c>
      <c r="C6" s="26"/>
      <c r="D6" s="28"/>
      <c r="E6" s="27"/>
    </row>
    <row r="7" spans="1:5" ht="12.75">
      <c r="A7" s="99">
        <v>7</v>
      </c>
      <c r="B7" s="100" t="s">
        <v>73</v>
      </c>
      <c r="C7" s="26"/>
      <c r="D7" s="28"/>
      <c r="E7" s="27"/>
    </row>
    <row r="8" spans="1:5" ht="12.75">
      <c r="A8" s="99">
        <v>8</v>
      </c>
      <c r="B8" s="100" t="s">
        <v>74</v>
      </c>
      <c r="C8" s="26"/>
      <c r="D8" s="26"/>
      <c r="E8" s="27"/>
    </row>
    <row r="9" spans="1:5" ht="12.75">
      <c r="A9" s="99">
        <v>9</v>
      </c>
      <c r="B9" s="100" t="s">
        <v>75</v>
      </c>
      <c r="C9" s="26"/>
      <c r="D9" s="26"/>
      <c r="E9" s="27"/>
    </row>
    <row r="10" spans="1:5" ht="12.75">
      <c r="A10" s="99">
        <v>10</v>
      </c>
      <c r="B10" s="100" t="s">
        <v>76</v>
      </c>
      <c r="C10" s="26"/>
      <c r="D10" s="26"/>
      <c r="E10" s="27"/>
    </row>
    <row r="11" spans="1:5" ht="12.75">
      <c r="A11" s="99">
        <v>11</v>
      </c>
      <c r="B11" s="100" t="s">
        <v>77</v>
      </c>
      <c r="C11" s="26"/>
      <c r="D11" s="26"/>
      <c r="E11" s="27"/>
    </row>
    <row r="12" spans="1:5" ht="12.75">
      <c r="A12" s="99">
        <v>12</v>
      </c>
      <c r="B12" s="100" t="s">
        <v>78</v>
      </c>
      <c r="C12" s="26"/>
      <c r="D12" s="26"/>
      <c r="E12" s="27"/>
    </row>
    <row r="13" spans="1:5" ht="12.75">
      <c r="A13" s="99">
        <v>13</v>
      </c>
      <c r="B13" s="100" t="s">
        <v>79</v>
      </c>
      <c r="C13" s="26"/>
      <c r="D13" s="26"/>
      <c r="E13" s="27"/>
    </row>
    <row r="14" spans="1:5" ht="12.75">
      <c r="A14" s="99">
        <v>14</v>
      </c>
      <c r="B14" s="100" t="s">
        <v>80</v>
      </c>
      <c r="C14" s="26"/>
      <c r="D14" s="26"/>
      <c r="E14" s="27"/>
    </row>
    <row r="15" spans="1:5" ht="12.75">
      <c r="A15" s="99">
        <v>15</v>
      </c>
      <c r="B15" s="100" t="s">
        <v>81</v>
      </c>
      <c r="C15" s="26"/>
      <c r="D15" s="26"/>
      <c r="E15" s="27"/>
    </row>
    <row r="16" spans="1:5" ht="12.75">
      <c r="A16" s="99">
        <v>16</v>
      </c>
      <c r="B16" s="100" t="s">
        <v>82</v>
      </c>
      <c r="C16" s="26"/>
      <c r="D16" s="26"/>
      <c r="E16" s="27"/>
    </row>
    <row r="17" spans="1:5" ht="12.75">
      <c r="A17" s="99">
        <v>17</v>
      </c>
      <c r="B17" s="100" t="s">
        <v>83</v>
      </c>
      <c r="C17" s="26"/>
      <c r="D17" s="26"/>
      <c r="E17" s="27"/>
    </row>
    <row r="18" spans="1:5" ht="12.75">
      <c r="A18" s="99">
        <v>18</v>
      </c>
      <c r="B18" s="100" t="s">
        <v>84</v>
      </c>
      <c r="C18" s="26"/>
      <c r="D18" s="26"/>
      <c r="E18" s="27"/>
    </row>
    <row r="19" spans="1:5" ht="12.75">
      <c r="A19" s="99">
        <v>19</v>
      </c>
      <c r="B19" s="100" t="s">
        <v>85</v>
      </c>
      <c r="C19" s="26"/>
      <c r="D19" s="26"/>
      <c r="E19" s="27"/>
    </row>
    <row r="20" spans="1:5" ht="12.75">
      <c r="A20" s="99">
        <v>20</v>
      </c>
      <c r="B20" s="100" t="s">
        <v>86</v>
      </c>
      <c r="C20" s="26"/>
      <c r="D20" s="26"/>
      <c r="E20" s="27"/>
    </row>
    <row r="21" spans="1:5" ht="12.75">
      <c r="A21" s="99">
        <v>21</v>
      </c>
      <c r="B21" s="100" t="s">
        <v>120</v>
      </c>
      <c r="C21" s="26"/>
      <c r="D21" s="26"/>
      <c r="E21" s="27"/>
    </row>
    <row r="22" spans="1:5" ht="12.75">
      <c r="A22" s="99">
        <v>22</v>
      </c>
      <c r="B22" s="100" t="s">
        <v>121</v>
      </c>
      <c r="C22" s="26"/>
      <c r="D22" s="26"/>
      <c r="E22" s="27"/>
    </row>
    <row r="23" spans="1:5" ht="12.75">
      <c r="A23" s="99">
        <v>23</v>
      </c>
      <c r="B23" s="100" t="s">
        <v>122</v>
      </c>
      <c r="C23" s="26"/>
      <c r="D23" s="26"/>
      <c r="E23" s="27"/>
    </row>
    <row r="24" spans="3:5" ht="12.75">
      <c r="C24" s="26"/>
      <c r="D24" s="26"/>
      <c r="E24" s="27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9.140625" style="58" customWidth="1"/>
    <col min="2" max="2" width="34.28125" style="58" customWidth="1"/>
  </cols>
  <sheetData>
    <row r="1" spans="1:2" ht="12.75">
      <c r="A1" s="57">
        <v>1</v>
      </c>
      <c r="B1" s="58" t="s">
        <v>132</v>
      </c>
    </row>
    <row r="2" spans="1:2" ht="12.75">
      <c r="A2" s="57">
        <v>2</v>
      </c>
      <c r="B2" s="59" t="s">
        <v>97</v>
      </c>
    </row>
    <row r="3" spans="1:2" ht="12.75">
      <c r="A3" s="57">
        <v>3</v>
      </c>
      <c r="B3" s="59" t="s">
        <v>98</v>
      </c>
    </row>
    <row r="4" spans="1:2" ht="12.75">
      <c r="A4" s="57">
        <v>4</v>
      </c>
      <c r="B4" s="59" t="s">
        <v>137</v>
      </c>
    </row>
    <row r="5" spans="1:2" ht="12.75">
      <c r="A5" s="57">
        <v>5</v>
      </c>
      <c r="B5" s="59" t="s">
        <v>138</v>
      </c>
    </row>
    <row r="6" spans="1:2" ht="12.75">
      <c r="A6" s="57">
        <v>6</v>
      </c>
      <c r="B6" s="59" t="s">
        <v>139</v>
      </c>
    </row>
    <row r="7" spans="1:2" ht="12.75">
      <c r="A7" s="57">
        <v>7</v>
      </c>
      <c r="B7" s="59" t="s">
        <v>140</v>
      </c>
    </row>
    <row r="8" spans="1:2" ht="12.75">
      <c r="A8" s="57">
        <v>8</v>
      </c>
      <c r="B8" s="59" t="s">
        <v>141</v>
      </c>
    </row>
    <row r="9" spans="1:2" ht="12.75">
      <c r="A9" s="57">
        <v>9</v>
      </c>
      <c r="B9" s="59" t="s">
        <v>142</v>
      </c>
    </row>
    <row r="10" spans="1:2" ht="12.75">
      <c r="A10" s="57">
        <v>10</v>
      </c>
      <c r="B10" s="59" t="s">
        <v>143</v>
      </c>
    </row>
    <row r="11" spans="1:2" ht="12.75">
      <c r="A11" s="57">
        <v>11</v>
      </c>
      <c r="B11" s="59" t="s">
        <v>99</v>
      </c>
    </row>
    <row r="12" spans="1:2" ht="12.75">
      <c r="A12" s="57">
        <v>12</v>
      </c>
      <c r="B12" s="59" t="s">
        <v>144</v>
      </c>
    </row>
    <row r="13" spans="1:2" ht="12.75">
      <c r="A13" s="57">
        <v>13</v>
      </c>
      <c r="B13" s="59" t="s">
        <v>100</v>
      </c>
    </row>
    <row r="14" spans="1:2" ht="12.75">
      <c r="A14" s="57">
        <v>14</v>
      </c>
      <c r="B14" s="59" t="s">
        <v>145</v>
      </c>
    </row>
    <row r="15" spans="1:2" ht="12.75">
      <c r="A15" s="57">
        <v>15</v>
      </c>
      <c r="B15" s="59" t="s">
        <v>136</v>
      </c>
    </row>
    <row r="16" spans="1:2" ht="12.75">
      <c r="A16" s="57">
        <v>16</v>
      </c>
      <c r="B16" s="59" t="s">
        <v>135</v>
      </c>
    </row>
    <row r="18" spans="1:2" ht="12.75">
      <c r="A18" s="113">
        <v>11</v>
      </c>
      <c r="B18" s="112" t="s">
        <v>91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5"/>
  <sheetViews>
    <sheetView showZeros="0" tabSelected="1" zoomScale="112" zoomScaleNormal="112" zoomScalePageLayoutView="0" workbookViewId="0" topLeftCell="A1">
      <selection activeCell="C16" sqref="C16"/>
    </sheetView>
  </sheetViews>
  <sheetFormatPr defaultColWidth="9.140625" defaultRowHeight="12.75"/>
  <cols>
    <col min="1" max="1" width="12.140625" style="0" customWidth="1"/>
    <col min="2" max="2" width="20.28125" style="0" bestFit="1" customWidth="1"/>
    <col min="3" max="3" width="12.140625" style="0" bestFit="1" customWidth="1"/>
    <col min="4" max="4" width="71.421875" style="0" customWidth="1"/>
    <col min="5" max="6" width="11.7109375" style="0" customWidth="1"/>
  </cols>
  <sheetData>
    <row r="1" spans="1:4" ht="30">
      <c r="A1" s="102" t="str">
        <f>HLOOKUP(Holdsammensætning!$A$29,Holdsammensætning!$B$1:$AN$26,2)</f>
        <v>LANDSDELSHOLD</v>
      </c>
      <c r="B1" s="103"/>
      <c r="C1" s="102"/>
      <c r="D1" s="102" t="str">
        <f>VLOOKUP(Amter!A18,Amter!A1:B16,2)</f>
        <v>10 DDS Vestsjælland</v>
      </c>
    </row>
    <row r="2" spans="1:4" ht="20.25">
      <c r="A2" s="104" t="str">
        <f>HLOOKUP(Holdsammensætning!$A$29,Holdsammensætning!$B$1:$AT$26,3)</f>
        <v>DM 15m PISTOL</v>
      </c>
      <c r="B2" s="103"/>
      <c r="C2" s="101"/>
      <c r="D2" s="101"/>
    </row>
    <row r="3" spans="1:4" ht="20.25">
      <c r="A3" s="104" t="str">
        <f>HLOOKUP(Holdsammensætning!$A$29,Holdsammensætning!$B$1:$AT$26,4)</f>
        <v>SENIOR</v>
      </c>
      <c r="B3" s="103"/>
      <c r="C3" s="101"/>
      <c r="D3" s="101"/>
    </row>
    <row r="4" spans="1:4" ht="20.25">
      <c r="A4" s="104" t="s">
        <v>95</v>
      </c>
      <c r="B4" s="103"/>
      <c r="C4" s="98" t="str">
        <f>HLOOKUP(Holdsammensætning!$A$29,Holdsammensætning!$B$1:$AT$26,5)</f>
        <v>12+3</v>
      </c>
      <c r="D4" s="101"/>
    </row>
    <row r="5" spans="1:4" ht="21" thickBot="1">
      <c r="A5" s="104" t="s">
        <v>96</v>
      </c>
      <c r="B5" s="103"/>
      <c r="C5" s="98">
        <f>HLOOKUP(Holdsammensætning!$A$29,Holdsammensætning!$B$1:$AT$26,6)</f>
        <v>15</v>
      </c>
      <c r="D5" s="101"/>
    </row>
    <row r="6" spans="1:6" ht="16.5" thickBot="1">
      <c r="A6" s="105" t="s">
        <v>87</v>
      </c>
      <c r="B6" s="127" t="s">
        <v>88</v>
      </c>
      <c r="C6" s="115" t="s">
        <v>89</v>
      </c>
      <c r="D6" s="116" t="s">
        <v>90</v>
      </c>
      <c r="E6" s="108" t="s">
        <v>101</v>
      </c>
      <c r="F6" s="108" t="s">
        <v>102</v>
      </c>
    </row>
    <row r="7" spans="1:6" ht="12.75">
      <c r="A7" s="124" t="str">
        <f>HLOOKUP(Holdsammensætning!$A$30,Holdsammensætning!$B$2:$AU$26,6)</f>
        <v>Tællende</v>
      </c>
      <c r="B7" s="128" t="str">
        <f>HLOOKUP(Holdsammensætning!$A$29,Holdsammensætning!$B$1:$AT$26,7)</f>
        <v>UNG</v>
      </c>
      <c r="C7" s="125">
        <v>60269</v>
      </c>
      <c r="D7" s="109" t="s">
        <v>146</v>
      </c>
      <c r="E7" s="109" t="s">
        <v>147</v>
      </c>
      <c r="F7" s="109" t="s">
        <v>148</v>
      </c>
    </row>
    <row r="8" spans="1:6" ht="12.75">
      <c r="A8" s="106" t="str">
        <f>HLOOKUP(Holdsammensætning!$A$30,Holdsammensætning!$B$2:$AU$26,7)</f>
        <v>Tællende</v>
      </c>
      <c r="B8" s="129" t="str">
        <f>HLOOKUP(Holdsammensætning!$A$29,Holdsammensætning!$B$1:$AT$26,8)</f>
        <v>SEN-1</v>
      </c>
      <c r="C8" s="126">
        <v>59362</v>
      </c>
      <c r="D8" s="110" t="s">
        <v>149</v>
      </c>
      <c r="E8" s="110" t="s">
        <v>150</v>
      </c>
      <c r="F8" s="110" t="s">
        <v>23</v>
      </c>
    </row>
    <row r="9" spans="1:6" ht="12.75">
      <c r="A9" s="106" t="str">
        <f>HLOOKUP(Holdsammensætning!$A$30,Holdsammensætning!$B$2:$AU$26,8)</f>
        <v>Tællende</v>
      </c>
      <c r="B9" s="129" t="str">
        <f>HLOOKUP(Holdsammensætning!$A$29,Holdsammensætning!$B$1:$AT$26,9)</f>
        <v>SEN-2</v>
      </c>
      <c r="C9" s="110">
        <v>58177</v>
      </c>
      <c r="D9" s="110" t="s">
        <v>151</v>
      </c>
      <c r="E9" s="110" t="s">
        <v>147</v>
      </c>
      <c r="F9" s="110" t="s">
        <v>24</v>
      </c>
    </row>
    <row r="10" spans="1:6" ht="12.75">
      <c r="A10" s="106" t="str">
        <f>HLOOKUP(Holdsammensætning!$A$30,Holdsammensætning!$B$2:$AU$26,9)</f>
        <v>Tællende</v>
      </c>
      <c r="B10" s="129" t="str">
        <f>HLOOKUP(Holdsammensætning!$A$29,Holdsammensætning!$B$1:$AT$26,10)</f>
        <v>SEN-3</v>
      </c>
      <c r="C10" s="110">
        <v>105153</v>
      </c>
      <c r="D10" s="110" t="s">
        <v>152</v>
      </c>
      <c r="E10" s="110" t="s">
        <v>153</v>
      </c>
      <c r="F10" s="110" t="s">
        <v>26</v>
      </c>
    </row>
    <row r="11" spans="1:6" ht="12.75">
      <c r="A11" s="106" t="str">
        <f>HLOOKUP(Holdsammensætning!$A$30,Holdsammensætning!$B$2:$AU$26,10)</f>
        <v>Tællende</v>
      </c>
      <c r="B11" s="129" t="str">
        <f>HLOOKUP(Holdsammensætning!$A$29,Holdsammensætning!$B$1:$AT$26,11)</f>
        <v>SEN-4</v>
      </c>
      <c r="C11" s="110">
        <v>107400</v>
      </c>
      <c r="D11" s="110" t="s">
        <v>154</v>
      </c>
      <c r="E11" s="110" t="s">
        <v>155</v>
      </c>
      <c r="F11" s="110" t="s">
        <v>27</v>
      </c>
    </row>
    <row r="12" spans="1:6" ht="12.75">
      <c r="A12" s="106" t="str">
        <f>HLOOKUP(Holdsammensætning!$A$30,Holdsammensætning!$B$2:$AU$26,11)</f>
        <v>Tællende</v>
      </c>
      <c r="B12" s="129" t="str">
        <f>HLOOKUP(Holdsammensætning!$A$29,Holdsammensætning!$B$1:$AT$26,12)</f>
        <v>ÅKL-1</v>
      </c>
      <c r="C12" s="110">
        <v>67889</v>
      </c>
      <c r="D12" s="110" t="s">
        <v>156</v>
      </c>
      <c r="E12" s="110" t="s">
        <v>157</v>
      </c>
      <c r="F12" s="110" t="s">
        <v>108</v>
      </c>
    </row>
    <row r="13" spans="1:6" ht="12.75">
      <c r="A13" s="106" t="str">
        <f>HLOOKUP(Holdsammensætning!$A$30,Holdsammensætning!$B$2:$AU$26,12)</f>
        <v>Tællende</v>
      </c>
      <c r="B13" s="129" t="str">
        <f>HLOOKUP(Holdsammensætning!$A$29,Holdsammensætning!$B$1:$AT$26,13)</f>
        <v>ÅKL-2</v>
      </c>
      <c r="C13" s="119">
        <v>60714</v>
      </c>
      <c r="D13" s="119" t="s">
        <v>158</v>
      </c>
      <c r="E13" s="157" t="s">
        <v>159</v>
      </c>
      <c r="F13" s="119" t="s">
        <v>109</v>
      </c>
    </row>
    <row r="14" spans="1:6" ht="12.75">
      <c r="A14" s="106" t="str">
        <f>HLOOKUP(Holdsammensætning!$A$30,Holdsammensætning!$B$2:$AU$26,13)</f>
        <v>Tællende</v>
      </c>
      <c r="B14" s="129" t="str">
        <f>HLOOKUP(Holdsammensætning!$A$29,Holdsammensætning!$B$1:$AT$26,14)</f>
        <v>VET-1</v>
      </c>
      <c r="C14" s="110">
        <v>57577</v>
      </c>
      <c r="D14" s="119" t="s">
        <v>160</v>
      </c>
      <c r="E14" s="110" t="s">
        <v>161</v>
      </c>
      <c r="F14" s="110" t="s">
        <v>33</v>
      </c>
    </row>
    <row r="15" spans="1:6" ht="12.75">
      <c r="A15" s="106" t="str">
        <f>HLOOKUP(Holdsammensætning!$A$30,Holdsammensætning!$B$2:$AU$26,14)</f>
        <v>Tællende</v>
      </c>
      <c r="B15" s="129" t="str">
        <f>HLOOKUP(Holdsammensætning!$A$29,Holdsammensætning!$B$1:$AT$26,15)</f>
        <v>VET-2</v>
      </c>
      <c r="C15" s="110">
        <v>60263</v>
      </c>
      <c r="D15" s="110" t="s">
        <v>171</v>
      </c>
      <c r="E15" s="110" t="s">
        <v>147</v>
      </c>
      <c r="F15" s="110" t="s">
        <v>34</v>
      </c>
    </row>
    <row r="16" spans="1:6" ht="12.75">
      <c r="A16" s="106" t="str">
        <f>HLOOKUP(Holdsammensætning!$A$30,Holdsammensætning!$B$2:$AU$26,15)</f>
        <v>Valgfri</v>
      </c>
      <c r="B16" s="129" t="str">
        <f>HLOOKUP(Holdsammensætning!$A$29,Holdsammensætning!$B$1:$AT$26,16)</f>
        <v>ÅKL 1-2 eller VET 1-2</v>
      </c>
      <c r="C16" s="110">
        <v>103840</v>
      </c>
      <c r="D16" s="110" t="s">
        <v>162</v>
      </c>
      <c r="E16" s="110" t="s">
        <v>163</v>
      </c>
      <c r="F16" s="110" t="s">
        <v>108</v>
      </c>
    </row>
    <row r="17" spans="1:6" ht="12.75">
      <c r="A17" s="106" t="str">
        <f>HLOOKUP(Holdsammensætning!$A$30,Holdsammensætning!$B$2:$AU$26,16)</f>
        <v>Valgfri</v>
      </c>
      <c r="B17" s="129" t="str">
        <f>HLOOKUP(Holdsammensætning!$A$29,Holdsammensætning!$B$1:$AT$26,17)</f>
        <v>UNG eller SEN 1-4</v>
      </c>
      <c r="C17" s="110">
        <v>60615</v>
      </c>
      <c r="D17" s="110" t="s">
        <v>164</v>
      </c>
      <c r="E17" s="110" t="s">
        <v>165</v>
      </c>
      <c r="F17" s="110" t="s">
        <v>23</v>
      </c>
    </row>
    <row r="18" spans="1:6" ht="12.75">
      <c r="A18" s="106" t="str">
        <f>HLOOKUP(Holdsammensætning!$A$30,Holdsammensætning!$B$2:$AU$26,17)</f>
        <v>Valgfri</v>
      </c>
      <c r="B18" s="129" t="str">
        <f>HLOOKUP(Holdsammensætning!$A$29,Holdsammensætning!$B$1:$AT$26,18)</f>
        <v>UNG eller SEN 1-4</v>
      </c>
      <c r="C18" s="110">
        <v>57562</v>
      </c>
      <c r="D18" s="110" t="s">
        <v>166</v>
      </c>
      <c r="E18" s="110" t="s">
        <v>161</v>
      </c>
      <c r="F18" s="110" t="s">
        <v>23</v>
      </c>
    </row>
    <row r="19" spans="1:6" ht="12.75">
      <c r="A19" s="106" t="str">
        <f>HLOOKUP(Holdsammensætning!$A$30,Holdsammensætning!$B$2:$AU$26,18)</f>
        <v>Brutto</v>
      </c>
      <c r="B19" s="129" t="str">
        <f>HLOOKUP(Holdsammensætning!$A$29,Holdsammensætning!$B$1:$AT$26,19)</f>
        <v>Alle</v>
      </c>
      <c r="C19" s="110">
        <v>88363</v>
      </c>
      <c r="D19" s="110" t="s">
        <v>167</v>
      </c>
      <c r="E19" s="110" t="s">
        <v>161</v>
      </c>
      <c r="F19" s="110" t="s">
        <v>168</v>
      </c>
    </row>
    <row r="20" spans="1:6" ht="12.75">
      <c r="A20" s="106" t="str">
        <f>HLOOKUP(Holdsammensætning!$A$30,Holdsammensætning!$B$2:$AU$26,19)</f>
        <v>Brutto</v>
      </c>
      <c r="B20" s="129" t="str">
        <f>HLOOKUP(Holdsammensætning!$A$29,Holdsammensætning!$B$1:$AT$26,20)</f>
        <v>Alle</v>
      </c>
      <c r="C20" s="110">
        <v>60041</v>
      </c>
      <c r="D20" s="110" t="s">
        <v>169</v>
      </c>
      <c r="E20" s="110" t="s">
        <v>159</v>
      </c>
      <c r="F20" s="110" t="s">
        <v>33</v>
      </c>
    </row>
    <row r="21" spans="1:6" ht="12.75">
      <c r="A21" s="106" t="str">
        <f>HLOOKUP(Holdsammensætning!$A$30,Holdsammensætning!$B$2:$AU$26,20)</f>
        <v>Brutto</v>
      </c>
      <c r="B21" s="129" t="str">
        <f>HLOOKUP(Holdsammensætning!$A$29,Holdsammensætning!$B$1:$AT$26,21)</f>
        <v>Alle</v>
      </c>
      <c r="C21" s="110">
        <v>68367</v>
      </c>
      <c r="D21" s="110" t="s">
        <v>170</v>
      </c>
      <c r="E21" s="110" t="s">
        <v>157</v>
      </c>
      <c r="F21" s="110" t="s">
        <v>108</v>
      </c>
    </row>
    <row r="22" spans="1:6" ht="12.75">
      <c r="A22" s="106">
        <f>HLOOKUP(Holdsammensætning!$A$30,Holdsammensætning!$B$2:$AU$26,21)</f>
        <v>0</v>
      </c>
      <c r="B22" s="129">
        <f>HLOOKUP(Holdsammensætning!$A$29,Holdsammensætning!$B$1:$AT$26,22)</f>
        <v>0</v>
      </c>
      <c r="C22" s="110"/>
      <c r="D22" s="110"/>
      <c r="E22" s="110"/>
      <c r="F22" s="110"/>
    </row>
    <row r="23" spans="1:6" ht="12.75">
      <c r="A23" s="106">
        <f>HLOOKUP(Holdsammensætning!$A$30,Holdsammensætning!$B$2:$AU$26,22)</f>
        <v>0</v>
      </c>
      <c r="B23" s="129">
        <f>HLOOKUP(Holdsammensætning!$A$29,Holdsammensætning!$B$1:$AT$26,23)</f>
        <v>0</v>
      </c>
      <c r="C23" s="110"/>
      <c r="D23" s="119"/>
      <c r="E23" s="110"/>
      <c r="F23" s="110"/>
    </row>
    <row r="24" spans="1:6" ht="12.75">
      <c r="A24" s="106">
        <f>HLOOKUP(Holdsammensætning!$A$30,Holdsammensætning!$B$2:$AU$26,23)</f>
        <v>0</v>
      </c>
      <c r="B24" s="129">
        <f>HLOOKUP(Holdsammensætning!$A$29,Holdsammensætning!$B$1:$AT$26,24)</f>
        <v>0</v>
      </c>
      <c r="C24" s="110"/>
      <c r="D24" s="110"/>
      <c r="E24" s="110"/>
      <c r="F24" s="110"/>
    </row>
    <row r="25" spans="1:6" ht="12.75">
      <c r="A25" s="106">
        <f>HLOOKUP(Holdsammensætning!$A$30,Holdsammensætning!$B$2:$AU$26,24)</f>
        <v>0</v>
      </c>
      <c r="B25" s="129">
        <f>HLOOKUP(Holdsammensætning!$A$29,Holdsammensætning!$B$1:$AT$26,25)</f>
        <v>0</v>
      </c>
      <c r="C25" s="110"/>
      <c r="D25" s="110"/>
      <c r="E25" s="110"/>
      <c r="F25" s="110"/>
    </row>
    <row r="26" spans="1:6" ht="13.5" thickBot="1">
      <c r="A26" s="107">
        <f>HLOOKUP(Holdsammensætning!$A$30,Holdsammensætning!$B$2:$AU$26,25)</f>
        <v>0</v>
      </c>
      <c r="B26" s="130">
        <f>HLOOKUP(Holdsammensætning!$A$29,Holdsammensætning!$B$1:$AT$26,26)</f>
        <v>0</v>
      </c>
      <c r="C26" s="111"/>
      <c r="D26" s="111"/>
      <c r="E26" s="111"/>
      <c r="F26" s="111"/>
    </row>
    <row r="27" spans="1:2" ht="12.75">
      <c r="A27" s="59"/>
      <c r="B27" s="59"/>
    </row>
    <row r="28" spans="1:2" ht="12.75">
      <c r="A28" s="59"/>
      <c r="B28" s="59"/>
    </row>
    <row r="29" spans="1:2" ht="12.75">
      <c r="A29" s="123"/>
      <c r="B29" s="57"/>
    </row>
    <row r="30" ht="12.75">
      <c r="B30" s="57"/>
    </row>
    <row r="31" ht="12.75">
      <c r="B31" s="57"/>
    </row>
    <row r="32" ht="12.75">
      <c r="B32" s="57"/>
    </row>
    <row r="33" ht="12.75">
      <c r="B33" s="58"/>
    </row>
    <row r="34" ht="12.75">
      <c r="B34" s="58"/>
    </row>
    <row r="35" ht="12.75">
      <c r="B35" s="58"/>
    </row>
    <row r="36" ht="12.75">
      <c r="B36" s="58"/>
    </row>
    <row r="37" ht="12.75">
      <c r="B37" s="58"/>
    </row>
    <row r="38" ht="12.75">
      <c r="B38" s="58"/>
    </row>
    <row r="39" ht="12.75">
      <c r="B39" s="58"/>
    </row>
    <row r="40" ht="12.75">
      <c r="B40" s="58"/>
    </row>
    <row r="41" ht="12.75">
      <c r="B41" s="58"/>
    </row>
    <row r="42" ht="12.75">
      <c r="B42" s="58"/>
    </row>
    <row r="43" ht="12.75">
      <c r="B43" s="58"/>
    </row>
    <row r="44" ht="12.75">
      <c r="B44" s="58"/>
    </row>
    <row r="45" ht="12.75">
      <c r="B45" s="58"/>
    </row>
  </sheetData>
  <sheetProtection sheet="1"/>
  <conditionalFormatting sqref="A7:A26">
    <cfRule type="cellIs" priority="9" dxfId="8" operator="equal" stopIfTrue="1">
      <formula>"Krav"</formula>
    </cfRule>
    <cfRule type="cellIs" priority="10" dxfId="7" operator="equal" stopIfTrue="1">
      <formula>"Valgfri"</formula>
    </cfRule>
    <cfRule type="cellIs" priority="11" dxfId="6" operator="equal" stopIfTrue="1">
      <formula>"Brutto"</formula>
    </cfRule>
  </conditionalFormatting>
  <conditionalFormatting sqref="A8:A26">
    <cfRule type="cellIs" priority="8" dxfId="0" operator="equal" stopIfTrue="1">
      <formula>"Tællende"</formula>
    </cfRule>
  </conditionalFormatting>
  <conditionalFormatting sqref="A9:A26">
    <cfRule type="cellIs" priority="7" dxfId="0" operator="equal" stopIfTrue="1">
      <formula>"Tællende"</formula>
    </cfRule>
  </conditionalFormatting>
  <conditionalFormatting sqref="A7:A26">
    <cfRule type="cellIs" priority="6" dxfId="0" operator="equal" stopIfTrue="1">
      <formula>"Tællende"</formula>
    </cfRule>
  </conditionalFormatting>
  <conditionalFormatting sqref="A10:A26">
    <cfRule type="cellIs" priority="5" dxfId="0" operator="equal" stopIfTrue="1">
      <formula>"Tællende"</formula>
    </cfRule>
  </conditionalFormatting>
  <conditionalFormatting sqref="A16">
    <cfRule type="cellIs" priority="4" dxfId="0" operator="equal" stopIfTrue="1">
      <formula>"Tællende"</formula>
    </cfRule>
  </conditionalFormatting>
  <conditionalFormatting sqref="A17">
    <cfRule type="cellIs" priority="3" dxfId="0" operator="equal" stopIfTrue="1">
      <formula>"Tællende"</formula>
    </cfRule>
  </conditionalFormatting>
  <printOptions gridLines="1" horizontalCentered="1" verticalCentered="1"/>
  <pageMargins left="0.1968503937007874" right="0.1968503937007874" top="0.984251968503937" bottom="0.984251968503937" header="0" footer="0"/>
  <pageSetup horizontalDpi="600" verticalDpi="600" orientation="landscape" paperSize="9" r:id="rId2"/>
  <headerFooter alignWithMargins="0">
    <oddHeader>&amp;R&amp;5Rev.1-09-11-2008</oddHeader>
    <oddFooter>&amp;LAfleveres på stævnekontoret&amp;CDe Danske Skytteforeninger&amp;RUdskrevet &amp;D - &amp;T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Danske Skytteforeninger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Jakob Grønbæk</dc:creator>
  <cp:keywords/>
  <dc:description/>
  <cp:lastModifiedBy>Rene Mortensen</cp:lastModifiedBy>
  <cp:lastPrinted>2014-03-19T09:02:41Z</cp:lastPrinted>
  <dcterms:created xsi:type="dcterms:W3CDTF">2007-04-29T18:52:54Z</dcterms:created>
  <dcterms:modified xsi:type="dcterms:W3CDTF">2014-03-19T09:02:49Z</dcterms:modified>
  <cp:category/>
  <cp:version/>
  <cp:contentType/>
  <cp:contentStatus/>
</cp:coreProperties>
</file>